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00" windowWidth="21255" windowHeight="9000" activeTab="0"/>
  </bookViews>
  <sheets>
    <sheet name="1~9月" sheetId="1" r:id="rId1"/>
  </sheets>
  <definedNames/>
  <calcPr fullCalcOnLoad="1"/>
</workbook>
</file>

<file path=xl/sharedStrings.xml><?xml version="1.0" encoding="utf-8"?>
<sst xmlns="http://schemas.openxmlformats.org/spreadsheetml/2006/main" count="117" uniqueCount="103">
  <si>
    <t>項目</t>
  </si>
  <si>
    <t>細項</t>
  </si>
  <si>
    <t>金額小計</t>
  </si>
  <si>
    <t>合計</t>
  </si>
  <si>
    <t>水電費</t>
  </si>
  <si>
    <t>基本水費-1月</t>
  </si>
  <si>
    <t>基本水費-2月</t>
  </si>
  <si>
    <t>基本水費-3月</t>
  </si>
  <si>
    <t>基本水費-4月</t>
  </si>
  <si>
    <t>基本水費-5月</t>
  </si>
  <si>
    <t>基本水費-6月</t>
  </si>
  <si>
    <t>基本電費-1月</t>
  </si>
  <si>
    <t>基本電費-2月</t>
  </si>
  <si>
    <t>基本電費-3月</t>
  </si>
  <si>
    <t>基本電費-5月</t>
  </si>
  <si>
    <t>本年累計</t>
  </si>
  <si>
    <t>營養午餐</t>
  </si>
  <si>
    <t>老人營養午餐-1月</t>
  </si>
  <si>
    <t>老人營養午餐-2月</t>
  </si>
  <si>
    <t>老人營養午餐-3月</t>
  </si>
  <si>
    <t>老人營養午餐-4月</t>
  </si>
  <si>
    <t>老人營養午餐-5月</t>
  </si>
  <si>
    <t>老人營養午餐-6月</t>
  </si>
  <si>
    <t>營養午餐送餐油料費</t>
  </si>
  <si>
    <t>美語教學</t>
  </si>
  <si>
    <t>獎學金學雜費</t>
  </si>
  <si>
    <t>其他</t>
  </si>
  <si>
    <t>公所行政費</t>
  </si>
  <si>
    <t>審議組行政費</t>
  </si>
  <si>
    <t>獎補助</t>
  </si>
  <si>
    <t>保安社區發展協會辦理營養午餐分發志工經驗交流分享觀摩活動</t>
  </si>
  <si>
    <t>各里公益活動</t>
  </si>
  <si>
    <t>(翠屏里)社區觀摩活動</t>
  </si>
  <si>
    <t>公所公益活動</t>
  </si>
  <si>
    <t>各里建設經費</t>
  </si>
  <si>
    <t>老人營養午餐自付額(2月)</t>
  </si>
  <si>
    <t>老人營養午餐自付額(3月)</t>
  </si>
  <si>
    <t>老人營養午餐自付額(4月)</t>
  </si>
  <si>
    <t>老人營養午餐自付額(5月)</t>
  </si>
  <si>
    <t>老人營養午餐自付額(6月)</t>
  </si>
  <si>
    <t>大社國小-107學年度第1學期獎助學金</t>
  </si>
  <si>
    <t>觀音國小-107學年度第1學期獎助學金</t>
  </si>
  <si>
    <t>嘉誠國小-107學年度第1學期獎助學金</t>
  </si>
  <si>
    <t>107學年度第1學期獎助學金(郵局)</t>
  </si>
  <si>
    <t>107學年度第1學期獎助學金(農會)</t>
  </si>
  <si>
    <t>協助慈恩堂交通維護人員經費</t>
  </si>
  <si>
    <t>三奶社區發展協會辦理營養午餐分發志工經驗交流分享觀摩活動</t>
  </si>
  <si>
    <t>中里社區發展協會辦理營養午餐分發志工經驗交流分享觀摩活動</t>
  </si>
  <si>
    <t>神農社區發展協會辦理營養午餐分發志工經驗交流分享觀摩活動</t>
  </si>
  <si>
    <t>清明節法會期間守望相助協會協助慈恩堂交通維護人員經費</t>
  </si>
  <si>
    <t>神農集會所女廁改善設施</t>
  </si>
  <si>
    <t>(嘉誠里)社區敦親睦鄰觀摩活動</t>
  </si>
  <si>
    <t>108年度鄰長暨調解委員文康活動費伴手禮及水果、食品費</t>
  </si>
  <si>
    <t>108年度第1次定期會人員點心飲料便當及水果</t>
  </si>
  <si>
    <t>108年度第1次臨時會人員點心飲料便當及水果</t>
  </si>
  <si>
    <t>-</t>
  </si>
  <si>
    <t>108年度鄰長暨租佃委員文康活動伴手禮及水果、食品費</t>
  </si>
  <si>
    <t>午餐便當配菜與菜單不符計點罰款</t>
  </si>
  <si>
    <t>廠商聯誼會撥入敦親睦鄰回饋收入</t>
  </si>
  <si>
    <t>基本電費-6月</t>
  </si>
  <si>
    <t>基本電費-7月</t>
  </si>
  <si>
    <t>基本電費-8月</t>
  </si>
  <si>
    <t>基本電費-9月</t>
  </si>
  <si>
    <t>基本水費-7月</t>
  </si>
  <si>
    <t>基本水費-8月</t>
  </si>
  <si>
    <t>基本水費-9月</t>
  </si>
  <si>
    <t>嘉誠國小-107學年度美語教學賸餘款繳回</t>
  </si>
  <si>
    <t>大社國小-107學年度美語教學賸餘款繳回</t>
  </si>
  <si>
    <t>觀音國小-107學年度美語教學賸餘款繳回</t>
  </si>
  <si>
    <t>(三奶里)社區觀摩活動-第二梯次</t>
  </si>
  <si>
    <t>(三奶里)社區觀摩活動-第一梯次</t>
  </si>
  <si>
    <t>(大社里)志工觀摩活動</t>
  </si>
  <si>
    <t>撥還零用金-三奶里社區觀摩活動車票及影印費-第一梯次</t>
  </si>
  <si>
    <t>撥還零用金-電費補助轉帳費</t>
  </si>
  <si>
    <t>各里志工團體保險</t>
  </si>
  <si>
    <t>108年度第3次臨時會人員點心飲料便當及水果</t>
  </si>
  <si>
    <t>大社社區發展協會辦理營養午餐分發志工經驗交流分享觀摩活動</t>
  </si>
  <si>
    <t>公所建設經費</t>
  </si>
  <si>
    <t>檔案閱覽室冷氣汰換更新</t>
  </si>
  <si>
    <t>108學年度嘉誠觀音及大社三所國小美語教學補助(預付)</t>
  </si>
  <si>
    <t>老人營養午餐-8月</t>
  </si>
  <si>
    <t>中元法會交通維護經費</t>
  </si>
  <si>
    <t>營養午餐罰款收入</t>
  </si>
  <si>
    <t>108年度1~9月結餘金額</t>
  </si>
  <si>
    <t>108年度1~9月收入合計數</t>
  </si>
  <si>
    <t>108年度1~9月支出合計數</t>
  </si>
  <si>
    <t>老人營養午餐-7月</t>
  </si>
  <si>
    <t>108年度第2次臨時會人員點心飲料便當及水果</t>
  </si>
  <si>
    <t>寒冬送暖活動便當</t>
  </si>
  <si>
    <t>寒冬送暖活動僱工</t>
  </si>
  <si>
    <t>(中里里)敦親睦鄰觀摩活動</t>
  </si>
  <si>
    <t>(神農里)社區觀摩活動</t>
  </si>
  <si>
    <t>神農豐盛季采風活動費用</t>
  </si>
  <si>
    <t>(保社社區)志工觀摩活動</t>
  </si>
  <si>
    <t>老人營養午餐自付額(1月)</t>
  </si>
  <si>
    <t>老人營養午餐自付額(7月)</t>
  </si>
  <si>
    <t>老人營養午餐自付額(8月)</t>
  </si>
  <si>
    <t>老人營養午餐自付額(9月)</t>
  </si>
  <si>
    <t>網路交換器</t>
  </si>
  <si>
    <t>基本電費-4月</t>
  </si>
  <si>
    <t>108年上半年利息支出</t>
  </si>
  <si>
    <t>福利協進會收入</t>
  </si>
  <si>
    <t>補助數位影像監視器(委由高雄市政府警察局仁武分局執行)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</si>
</sst>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;#,##0&quot; &quot;;&quot;- &quot;;@&quot; &quot;"/>
    <numFmt numFmtId="177" formatCode="#,##0&quot; &quot;;#,##0&quot; &quot;;&quot;-&quot;#&quot; &quot;;@&quot; &quot;"/>
    <numFmt numFmtId="178" formatCode="#,##0&quot; &quot;;[Red]&quot;-&quot;#,##0&quot; &quot;"/>
    <numFmt numFmtId="179" formatCode="m&quot;月&quot;d&quot;日&quot;"/>
    <numFmt numFmtId="180" formatCode="yyyy&quot;年&quot;m&quot;月&quot;d&quot;日&quot;;@"/>
    <numFmt numFmtId="181" formatCode="#,##0.00&quot; &quot;;#,##0.00&quot; &quot;;&quot;-&quot;#&quot; &quot;;@&quot; &quot;"/>
    <numFmt numFmtId="182" formatCode="[$NT$-404]#,##0.00;[Red]&quot;-&quot;[$NT$-404]#,##0.00"/>
  </numFmts>
  <fonts count="42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b/>
      <i/>
      <sz val="16"/>
      <color indexed="8"/>
      <name val="新細明體"/>
      <family val="1"/>
    </font>
    <font>
      <b/>
      <i/>
      <u val="single"/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i/>
      <sz val="16"/>
      <color rgb="FF000000"/>
      <name val="新細明體"/>
      <family val="1"/>
    </font>
    <font>
      <b/>
      <i/>
      <u val="single"/>
      <sz val="12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1" fontId="0" fillId="0" borderId="0" applyFont="0" applyBorder="0" applyProtection="0">
      <alignment vertical="center"/>
    </xf>
    <xf numFmtId="0" fontId="24" fillId="0" borderId="0" applyNumberFormat="0" applyBorder="0" applyProtection="0">
      <alignment horizontal="center" vertical="center"/>
    </xf>
    <xf numFmtId="0" fontId="24" fillId="0" borderId="0" applyNumberFormat="0" applyBorder="0" applyProtection="0">
      <alignment horizontal="center" vertical="center" textRotation="90"/>
    </xf>
    <xf numFmtId="0" fontId="25" fillId="0" borderId="0" applyNumberFormat="0" applyBorder="0" applyProtection="0">
      <alignment vertical="center"/>
    </xf>
    <xf numFmtId="182" fontId="25" fillId="0" borderId="0" applyBorder="0" applyProtection="0">
      <alignment vertical="center"/>
    </xf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22" fillId="0" borderId="0" applyFont="0" applyFill="0" applyBorder="0" applyAlignment="0" applyProtection="0"/>
    <xf numFmtId="0" fontId="29" fillId="22" borderId="2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0" fillId="0" borderId="3" applyNumberFormat="0" applyFill="0" applyAlignment="0" applyProtection="0"/>
    <xf numFmtId="0" fontId="22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41" fillId="0" borderId="10" xfId="0" applyFont="1" applyBorder="1" applyAlignment="1" applyProtection="1">
      <alignment horizontal="center"/>
      <protection locked="0"/>
    </xf>
    <xf numFmtId="177" fontId="41" fillId="0" borderId="10" xfId="33" applyNumberFormat="1" applyFont="1" applyFill="1" applyBorder="1" applyAlignment="1" applyProtection="1">
      <alignment horizontal="center"/>
      <protection locked="0"/>
    </xf>
    <xf numFmtId="0" fontId="41" fillId="0" borderId="0" xfId="0" applyFont="1" applyAlignment="1" applyProtection="1">
      <alignment vertical="center"/>
      <protection locked="0"/>
    </xf>
    <xf numFmtId="176" fontId="41" fillId="0" borderId="0" xfId="0" applyNumberFormat="1" applyFont="1" applyAlignment="1" applyProtection="1">
      <alignment vertical="center"/>
      <protection locked="0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177" fontId="41" fillId="0" borderId="12" xfId="33" applyNumberFormat="1" applyFont="1" applyFill="1" applyBorder="1" applyAlignment="1">
      <alignment/>
    </xf>
    <xf numFmtId="0" fontId="41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176" fontId="41" fillId="0" borderId="0" xfId="0" applyNumberFormat="1" applyFont="1" applyAlignment="1">
      <alignment vertical="center"/>
    </xf>
    <xf numFmtId="177" fontId="41" fillId="0" borderId="12" xfId="0" applyNumberFormat="1" applyFont="1" applyBorder="1" applyAlignment="1">
      <alignment horizontal="center" vertical="center"/>
    </xf>
    <xf numFmtId="0" fontId="41" fillId="0" borderId="13" xfId="0" applyFont="1" applyFill="1" applyBorder="1" applyAlignment="1">
      <alignment vertical="center"/>
    </xf>
    <xf numFmtId="177" fontId="41" fillId="0" borderId="11" xfId="33" applyNumberFormat="1" applyFont="1" applyFill="1" applyBorder="1" applyAlignment="1">
      <alignment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vertical="center"/>
    </xf>
    <xf numFmtId="177" fontId="41" fillId="0" borderId="15" xfId="0" applyNumberFormat="1" applyFont="1" applyBorder="1" applyAlignment="1">
      <alignment horizontal="center" vertical="center"/>
    </xf>
    <xf numFmtId="0" fontId="41" fillId="0" borderId="0" xfId="0" applyFont="1" applyAlignment="1">
      <alignment vertical="center" shrinkToFit="1"/>
    </xf>
    <xf numFmtId="177" fontId="41" fillId="0" borderId="17" xfId="33" applyNumberFormat="1" applyFont="1" applyFill="1" applyBorder="1" applyAlignment="1">
      <alignment/>
    </xf>
    <xf numFmtId="177" fontId="41" fillId="0" borderId="11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 vertical="center"/>
    </xf>
    <xf numFmtId="177" fontId="41" fillId="0" borderId="18" xfId="33" applyNumberFormat="1" applyFont="1" applyFill="1" applyBorder="1" applyAlignment="1">
      <alignment/>
    </xf>
    <xf numFmtId="178" fontId="41" fillId="0" borderId="16" xfId="33" applyNumberFormat="1" applyFont="1" applyFill="1" applyBorder="1" applyAlignment="1">
      <alignment horizontal="center"/>
    </xf>
    <xf numFmtId="0" fontId="41" fillId="0" borderId="11" xfId="0" applyFont="1" applyBorder="1" applyAlignment="1">
      <alignment vertical="center" wrapText="1"/>
    </xf>
    <xf numFmtId="0" fontId="41" fillId="0" borderId="11" xfId="0" applyFont="1" applyFill="1" applyBorder="1" applyAlignment="1">
      <alignment vertical="center"/>
    </xf>
    <xf numFmtId="0" fontId="41" fillId="0" borderId="12" xfId="0" applyFont="1" applyBorder="1" applyAlignment="1">
      <alignment vertical="center" wrapText="1"/>
    </xf>
    <xf numFmtId="177" fontId="41" fillId="0" borderId="16" xfId="33" applyNumberFormat="1" applyFont="1" applyFill="1" applyBorder="1" applyAlignment="1">
      <alignment/>
    </xf>
    <xf numFmtId="0" fontId="41" fillId="0" borderId="11" xfId="0" applyFont="1" applyBorder="1" applyAlignment="1">
      <alignment horizontal="center" vertical="center"/>
    </xf>
    <xf numFmtId="177" fontId="41" fillId="0" borderId="16" xfId="0" applyNumberFormat="1" applyFont="1" applyBorder="1" applyAlignment="1">
      <alignment horizontal="center" vertical="center"/>
    </xf>
    <xf numFmtId="0" fontId="41" fillId="0" borderId="12" xfId="0" applyFont="1" applyFill="1" applyBorder="1" applyAlignment="1">
      <alignment vertical="center"/>
    </xf>
    <xf numFmtId="0" fontId="41" fillId="0" borderId="12" xfId="0" applyFont="1" applyBorder="1" applyAlignment="1">
      <alignment horizontal="left" vertical="top" wrapText="1"/>
    </xf>
    <xf numFmtId="0" fontId="41" fillId="0" borderId="19" xfId="0" applyFont="1" applyBorder="1" applyAlignment="1">
      <alignment vertical="center"/>
    </xf>
    <xf numFmtId="177" fontId="41" fillId="0" borderId="15" xfId="33" applyNumberFormat="1" applyFont="1" applyFill="1" applyBorder="1" applyAlignment="1">
      <alignment/>
    </xf>
    <xf numFmtId="0" fontId="41" fillId="0" borderId="12" xfId="0" applyFont="1" applyBorder="1" applyAlignment="1">
      <alignment wrapText="1"/>
    </xf>
    <xf numFmtId="177" fontId="41" fillId="0" borderId="10" xfId="33" applyNumberFormat="1" applyFont="1" applyFill="1" applyBorder="1" applyAlignment="1">
      <alignment/>
    </xf>
    <xf numFmtId="176" fontId="41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wrapText="1"/>
    </xf>
    <xf numFmtId="177" fontId="41" fillId="0" borderId="0" xfId="0" applyNumberFormat="1" applyFont="1" applyAlignment="1">
      <alignment vertical="center"/>
    </xf>
    <xf numFmtId="177" fontId="41" fillId="0" borderId="0" xfId="33" applyNumberFormat="1" applyFont="1" applyFill="1" applyAlignment="1">
      <alignment/>
    </xf>
    <xf numFmtId="0" fontId="41" fillId="0" borderId="0" xfId="0" applyFont="1" applyAlignment="1">
      <alignment horizontal="center" vertical="center"/>
    </xf>
    <xf numFmtId="179" fontId="41" fillId="0" borderId="0" xfId="0" applyNumberFormat="1" applyFont="1" applyAlignment="1">
      <alignment vertical="center"/>
    </xf>
    <xf numFmtId="180" fontId="41" fillId="0" borderId="0" xfId="0" applyNumberFormat="1" applyFont="1" applyAlignment="1">
      <alignment vertical="center"/>
    </xf>
    <xf numFmtId="181" fontId="41" fillId="0" borderId="0" xfId="33" applyFont="1" applyFill="1" applyAlignment="1">
      <alignment vertical="center"/>
    </xf>
    <xf numFmtId="177" fontId="41" fillId="0" borderId="20" xfId="0" applyNumberFormat="1" applyFont="1" applyBorder="1" applyAlignment="1">
      <alignment horizontal="center" vertical="center"/>
    </xf>
    <xf numFmtId="177" fontId="41" fillId="0" borderId="10" xfId="33" applyNumberFormat="1" applyFont="1" applyFill="1" applyBorder="1" applyAlignment="1">
      <alignment horizontal="center"/>
    </xf>
    <xf numFmtId="0" fontId="41" fillId="0" borderId="21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177" fontId="41" fillId="0" borderId="20" xfId="33" applyNumberFormat="1" applyFont="1" applyFill="1" applyBorder="1" applyAlignment="1">
      <alignment/>
    </xf>
    <xf numFmtId="177" fontId="41" fillId="0" borderId="10" xfId="33" applyNumberFormat="1" applyFont="1" applyFill="1" applyBorder="1" applyAlignment="1">
      <alignment horizontal="right" vertical="center"/>
    </xf>
    <xf numFmtId="177" fontId="41" fillId="0" borderId="22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/>
    </xf>
    <xf numFmtId="177" fontId="41" fillId="0" borderId="0" xfId="33" applyNumberFormat="1" applyFont="1" applyFill="1" applyBorder="1" applyAlignment="1">
      <alignment/>
    </xf>
    <xf numFmtId="0" fontId="41" fillId="0" borderId="0" xfId="0" applyFont="1" applyBorder="1" applyAlignment="1">
      <alignment horizontal="center" vertical="center"/>
    </xf>
    <xf numFmtId="176" fontId="41" fillId="0" borderId="0" xfId="0" applyNumberFormat="1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1" fillId="0" borderId="23" xfId="0" applyFont="1" applyBorder="1" applyAlignment="1">
      <alignment horizontal="left" vertical="top" wrapText="1"/>
    </xf>
    <xf numFmtId="177" fontId="41" fillId="0" borderId="23" xfId="33" applyNumberFormat="1" applyFont="1" applyFill="1" applyBorder="1" applyAlignment="1">
      <alignment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0" fontId="41" fillId="0" borderId="24" xfId="0" applyFont="1" applyBorder="1" applyAlignment="1">
      <alignment horizontal="center" vertical="center"/>
    </xf>
    <xf numFmtId="177" fontId="41" fillId="0" borderId="24" xfId="33" applyNumberFormat="1" applyFont="1" applyFill="1" applyBorder="1" applyAlignment="1">
      <alignment/>
    </xf>
    <xf numFmtId="177" fontId="41" fillId="0" borderId="24" xfId="0" applyNumberFormat="1" applyFont="1" applyBorder="1" applyAlignment="1">
      <alignment horizontal="center" vertical="center"/>
    </xf>
    <xf numFmtId="177" fontId="41" fillId="0" borderId="11" xfId="33" applyNumberFormat="1" applyFont="1" applyFill="1" applyBorder="1" applyAlignment="1">
      <alignment horizontal="center"/>
    </xf>
    <xf numFmtId="177" fontId="41" fillId="0" borderId="11" xfId="33" applyNumberFormat="1" applyFont="1" applyFill="1" applyBorder="1" applyAlignment="1">
      <alignment horizontal="right"/>
    </xf>
    <xf numFmtId="0" fontId="41" fillId="33" borderId="12" xfId="0" applyFont="1" applyFill="1" applyBorder="1" applyAlignment="1">
      <alignment vertical="center"/>
    </xf>
    <xf numFmtId="177" fontId="41" fillId="33" borderId="12" xfId="33" applyNumberFormat="1" applyFont="1" applyFill="1" applyBorder="1" applyAlignment="1">
      <alignment/>
    </xf>
    <xf numFmtId="0" fontId="41" fillId="0" borderId="19" xfId="0" applyFont="1" applyBorder="1" applyAlignment="1">
      <alignment vertical="center" wrapText="1"/>
    </xf>
    <xf numFmtId="177" fontId="41" fillId="0" borderId="16" xfId="33" applyNumberFormat="1" applyFont="1" applyFill="1" applyBorder="1" applyAlignment="1">
      <alignment horizontal="center"/>
    </xf>
    <xf numFmtId="177" fontId="41" fillId="0" borderId="16" xfId="33" applyNumberFormat="1" applyFont="1" applyFill="1" applyBorder="1" applyAlignment="1">
      <alignment horizontal="right"/>
    </xf>
    <xf numFmtId="0" fontId="41" fillId="0" borderId="25" xfId="0" applyFont="1" applyBorder="1" applyAlignment="1">
      <alignment vertical="center"/>
    </xf>
    <xf numFmtId="0" fontId="41" fillId="0" borderId="23" xfId="0" applyFont="1" applyBorder="1" applyAlignment="1">
      <alignment wrapText="1"/>
    </xf>
    <xf numFmtId="177" fontId="41" fillId="0" borderId="26" xfId="33" applyNumberFormat="1" applyFont="1" applyFill="1" applyBorder="1" applyAlignment="1">
      <alignment/>
    </xf>
    <xf numFmtId="0" fontId="41" fillId="0" borderId="27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1" fillId="0" borderId="27" xfId="0" applyFont="1" applyBorder="1" applyAlignment="1">
      <alignment/>
    </xf>
    <xf numFmtId="0" fontId="0" fillId="0" borderId="22" xfId="0" applyBorder="1" applyAlignment="1">
      <alignment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_BuiltIn_Comma" xfId="33"/>
    <cellStyle name="Heading" xfId="34"/>
    <cellStyle name="Heading1" xfId="35"/>
    <cellStyle name="Result" xfId="36"/>
    <cellStyle name="Result2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 topLeftCell="A76">
      <selection activeCell="F94" sqref="F94"/>
    </sheetView>
  </sheetViews>
  <sheetFormatPr defaultColWidth="8.875" defaultRowHeight="16.5"/>
  <cols>
    <col min="1" max="1" width="17.00390625" style="9" customWidth="1"/>
    <col min="2" max="2" width="53.875" style="9" customWidth="1"/>
    <col min="3" max="3" width="12.875" style="43" customWidth="1"/>
    <col min="4" max="4" width="12.375" style="40" customWidth="1"/>
    <col min="5" max="5" width="13.625" style="9" customWidth="1"/>
    <col min="6" max="6" width="11.625" style="9" customWidth="1"/>
    <col min="7" max="7" width="13.625" style="10" customWidth="1"/>
    <col min="8" max="8" width="10.25390625" style="9" customWidth="1"/>
    <col min="9" max="16384" width="8.875" style="9" customWidth="1"/>
  </cols>
  <sheetData>
    <row r="1" spans="1:7" s="3" customFormat="1" ht="12.75" customHeight="1">
      <c r="A1" s="1" t="s">
        <v>0</v>
      </c>
      <c r="B1" s="1" t="s">
        <v>1</v>
      </c>
      <c r="C1" s="2" t="s">
        <v>2</v>
      </c>
      <c r="D1" s="1" t="s">
        <v>3</v>
      </c>
      <c r="G1" s="4"/>
    </row>
    <row r="2" spans="1:4" ht="15" customHeight="1">
      <c r="A2" s="5" t="s">
        <v>4</v>
      </c>
      <c r="B2" s="6" t="s">
        <v>5</v>
      </c>
      <c r="C2" s="7">
        <v>12778</v>
      </c>
      <c r="D2" s="8"/>
    </row>
    <row r="3" spans="1:4" ht="15" customHeight="1">
      <c r="A3" s="6"/>
      <c r="B3" s="6" t="s">
        <v>6</v>
      </c>
      <c r="C3" s="7">
        <v>2050209</v>
      </c>
      <c r="D3" s="8"/>
    </row>
    <row r="4" spans="1:4" ht="15" customHeight="1">
      <c r="A4" s="6"/>
      <c r="B4" s="6" t="s">
        <v>7</v>
      </c>
      <c r="C4" s="7">
        <v>13099</v>
      </c>
      <c r="D4" s="8"/>
    </row>
    <row r="5" spans="1:4" ht="15" customHeight="1">
      <c r="A5" s="6"/>
      <c r="B5" s="6" t="s">
        <v>8</v>
      </c>
      <c r="C5" s="7">
        <v>2061079</v>
      </c>
      <c r="D5" s="8"/>
    </row>
    <row r="6" spans="1:4" ht="15" customHeight="1">
      <c r="A6" s="6"/>
      <c r="B6" s="6" t="s">
        <v>9</v>
      </c>
      <c r="C6" s="7">
        <v>13018</v>
      </c>
      <c r="D6" s="8"/>
    </row>
    <row r="7" spans="1:4" ht="15" customHeight="1">
      <c r="A7" s="6"/>
      <c r="B7" s="6" t="s">
        <v>10</v>
      </c>
      <c r="C7" s="7">
        <v>2049757</v>
      </c>
      <c r="D7" s="8"/>
    </row>
    <row r="8" spans="1:4" ht="15" customHeight="1">
      <c r="A8" s="6"/>
      <c r="B8" s="6" t="s">
        <v>63</v>
      </c>
      <c r="C8" s="7">
        <v>12822</v>
      </c>
      <c r="D8" s="8"/>
    </row>
    <row r="9" spans="1:4" ht="15" customHeight="1">
      <c r="A9" s="6"/>
      <c r="B9" s="6" t="s">
        <v>64</v>
      </c>
      <c r="C9" s="7">
        <v>2041454</v>
      </c>
      <c r="D9" s="8"/>
    </row>
    <row r="10" spans="1:4" ht="15" customHeight="1">
      <c r="A10" s="6"/>
      <c r="B10" s="6" t="s">
        <v>65</v>
      </c>
      <c r="C10" s="7">
        <v>12830</v>
      </c>
      <c r="D10" s="8"/>
    </row>
    <row r="11" spans="1:4" ht="15" customHeight="1">
      <c r="A11" s="6"/>
      <c r="B11" s="6" t="s">
        <v>11</v>
      </c>
      <c r="C11" s="7">
        <v>1305260</v>
      </c>
      <c r="D11" s="11"/>
    </row>
    <row r="12" spans="1:4" ht="15" customHeight="1">
      <c r="A12" s="6"/>
      <c r="B12" s="6" t="s">
        <v>12</v>
      </c>
      <c r="C12" s="7">
        <f>210631+552</f>
        <v>211183</v>
      </c>
      <c r="D12" s="8"/>
    </row>
    <row r="13" spans="1:4" ht="15" customHeight="1">
      <c r="A13" s="6"/>
      <c r="B13" s="6" t="s">
        <v>13</v>
      </c>
      <c r="C13" s="7">
        <v>1304890</v>
      </c>
      <c r="D13" s="8"/>
    </row>
    <row r="14" spans="1:4" ht="15" customHeight="1">
      <c r="A14" s="6"/>
      <c r="B14" s="6" t="s">
        <v>99</v>
      </c>
      <c r="C14" s="7">
        <f>210762+552</f>
        <v>211314</v>
      </c>
      <c r="D14" s="8"/>
    </row>
    <row r="15" spans="1:4" ht="15" customHeight="1">
      <c r="A15" s="6"/>
      <c r="B15" s="6" t="s">
        <v>14</v>
      </c>
      <c r="C15" s="7">
        <v>1306810</v>
      </c>
      <c r="D15" s="8"/>
    </row>
    <row r="16" spans="1:4" ht="15" customHeight="1">
      <c r="A16" s="6"/>
      <c r="B16" s="6" t="s">
        <v>59</v>
      </c>
      <c r="C16" s="7">
        <v>209880</v>
      </c>
      <c r="D16" s="8"/>
    </row>
    <row r="17" spans="1:4" ht="15" customHeight="1">
      <c r="A17" s="6"/>
      <c r="B17" s="6" t="s">
        <v>60</v>
      </c>
      <c r="C17" s="7">
        <v>1305628</v>
      </c>
      <c r="D17" s="8"/>
    </row>
    <row r="18" spans="1:4" ht="15" customHeight="1">
      <c r="A18" s="6"/>
      <c r="B18" s="6" t="s">
        <v>61</v>
      </c>
      <c r="C18" s="7">
        <v>209000</v>
      </c>
      <c r="D18" s="8"/>
    </row>
    <row r="19" spans="1:4" ht="15" customHeight="1">
      <c r="A19" s="6"/>
      <c r="B19" s="6" t="s">
        <v>62</v>
      </c>
      <c r="C19" s="7">
        <v>1304454</v>
      </c>
      <c r="D19" s="8"/>
    </row>
    <row r="20" spans="1:5" ht="15" customHeight="1">
      <c r="A20" s="6"/>
      <c r="B20" s="8" t="s">
        <v>15</v>
      </c>
      <c r="C20" s="7"/>
      <c r="D20" s="11">
        <f>SUM(C2:C19)</f>
        <v>15635465</v>
      </c>
      <c r="E20" s="38"/>
    </row>
    <row r="21" spans="1:4" ht="15" customHeight="1">
      <c r="A21" s="5" t="s">
        <v>16</v>
      </c>
      <c r="B21" s="12" t="s">
        <v>17</v>
      </c>
      <c r="C21" s="13">
        <v>1461075</v>
      </c>
      <c r="D21" s="14"/>
    </row>
    <row r="22" spans="1:4" ht="15" customHeight="1">
      <c r="A22" s="6"/>
      <c r="B22" s="9" t="s">
        <v>18</v>
      </c>
      <c r="C22" s="7">
        <v>925650</v>
      </c>
      <c r="D22" s="15"/>
    </row>
    <row r="23" spans="1:4" ht="15" customHeight="1">
      <c r="A23" s="6"/>
      <c r="B23" s="9" t="s">
        <v>19</v>
      </c>
      <c r="C23" s="7">
        <v>1250700</v>
      </c>
      <c r="D23" s="15"/>
    </row>
    <row r="24" spans="1:4" ht="15" customHeight="1">
      <c r="A24" s="6"/>
      <c r="B24" s="9" t="s">
        <v>20</v>
      </c>
      <c r="C24" s="7">
        <v>1259500</v>
      </c>
      <c r="D24" s="15"/>
    </row>
    <row r="25" spans="1:4" ht="15" customHeight="1">
      <c r="A25" s="6"/>
      <c r="B25" s="9" t="s">
        <v>21</v>
      </c>
      <c r="C25" s="7">
        <v>1433245</v>
      </c>
      <c r="D25" s="15"/>
    </row>
    <row r="26" spans="1:4" ht="15" customHeight="1">
      <c r="A26" s="6"/>
      <c r="B26" s="9" t="s">
        <v>22</v>
      </c>
      <c r="C26" s="7">
        <v>1186075</v>
      </c>
      <c r="D26" s="15"/>
    </row>
    <row r="27" spans="1:4" ht="15" customHeight="1">
      <c r="A27" s="6"/>
      <c r="B27" s="9" t="s">
        <v>86</v>
      </c>
      <c r="C27" s="7">
        <v>1434510</v>
      </c>
      <c r="D27" s="15"/>
    </row>
    <row r="28" spans="1:4" ht="15" customHeight="1">
      <c r="A28" s="6"/>
      <c r="B28" s="9" t="s">
        <v>80</v>
      </c>
      <c r="C28" s="7">
        <v>1398760</v>
      </c>
      <c r="D28" s="15"/>
    </row>
    <row r="29" spans="1:4" ht="15" customHeight="1">
      <c r="A29" s="6"/>
      <c r="B29" s="9" t="s">
        <v>23</v>
      </c>
      <c r="C29" s="7">
        <v>22570</v>
      </c>
      <c r="D29" s="15"/>
    </row>
    <row r="30" spans="1:4" ht="15" customHeight="1">
      <c r="A30" s="6"/>
      <c r="B30" s="9" t="s">
        <v>23</v>
      </c>
      <c r="C30" s="7">
        <v>21120</v>
      </c>
      <c r="D30" s="15"/>
    </row>
    <row r="31" spans="1:4" ht="15" customHeight="1">
      <c r="A31" s="16"/>
      <c r="B31" s="46" t="s">
        <v>15</v>
      </c>
      <c r="C31" s="7"/>
      <c r="D31" s="17">
        <f>SUM(C21:C30)</f>
        <v>10393205</v>
      </c>
    </row>
    <row r="32" spans="1:4" ht="15" customHeight="1">
      <c r="A32" s="6" t="s">
        <v>24</v>
      </c>
      <c r="B32" s="18" t="s">
        <v>79</v>
      </c>
      <c r="C32" s="19">
        <f>349600+303600+147200</f>
        <v>800400</v>
      </c>
      <c r="D32" s="20"/>
    </row>
    <row r="33" spans="1:4" ht="15" customHeight="1">
      <c r="A33" s="6"/>
      <c r="B33" s="47" t="s">
        <v>15</v>
      </c>
      <c r="C33" s="22"/>
      <c r="D33" s="23">
        <f>SUM(C32)</f>
        <v>800400</v>
      </c>
    </row>
    <row r="34" spans="1:4" ht="15" customHeight="1">
      <c r="A34" s="24" t="s">
        <v>25</v>
      </c>
      <c r="B34" s="25" t="s">
        <v>40</v>
      </c>
      <c r="C34" s="7">
        <v>28000</v>
      </c>
      <c r="D34" s="15"/>
    </row>
    <row r="35" spans="1:4" ht="15" customHeight="1">
      <c r="A35" s="26"/>
      <c r="B35" s="6" t="s">
        <v>41</v>
      </c>
      <c r="C35" s="7">
        <v>25000</v>
      </c>
      <c r="D35" s="15"/>
    </row>
    <row r="36" spans="1:4" ht="15" customHeight="1">
      <c r="A36" s="6"/>
      <c r="B36" s="6" t="s">
        <v>42</v>
      </c>
      <c r="C36" s="7">
        <v>6000</v>
      </c>
      <c r="D36" s="15"/>
    </row>
    <row r="37" spans="1:4" ht="15" customHeight="1">
      <c r="A37" s="26"/>
      <c r="B37" s="6" t="s">
        <v>43</v>
      </c>
      <c r="C37" s="7">
        <v>476000</v>
      </c>
      <c r="D37" s="15"/>
    </row>
    <row r="38" spans="1:4" ht="15" customHeight="1">
      <c r="A38" s="26"/>
      <c r="B38" s="6" t="s">
        <v>44</v>
      </c>
      <c r="C38" s="7">
        <v>8000</v>
      </c>
      <c r="D38" s="15"/>
    </row>
    <row r="39" spans="1:4" ht="15" customHeight="1">
      <c r="A39" s="16"/>
      <c r="B39" s="46" t="s">
        <v>15</v>
      </c>
      <c r="C39" s="27"/>
      <c r="D39" s="44">
        <f>SUM(C34:C38)</f>
        <v>543000</v>
      </c>
    </row>
    <row r="40" spans="1:4" ht="15" customHeight="1">
      <c r="A40" s="6" t="s">
        <v>26</v>
      </c>
      <c r="B40" s="30" t="s">
        <v>45</v>
      </c>
      <c r="C40" s="7">
        <v>12000</v>
      </c>
      <c r="D40" s="8"/>
    </row>
    <row r="41" spans="1:4" ht="15" customHeight="1">
      <c r="A41" s="6"/>
      <c r="B41" s="6" t="s">
        <v>73</v>
      </c>
      <c r="C41" s="7">
        <v>210</v>
      </c>
      <c r="D41" s="8"/>
    </row>
    <row r="42" spans="1:4" ht="15" customHeight="1">
      <c r="A42" s="6"/>
      <c r="B42" s="30" t="s">
        <v>74</v>
      </c>
      <c r="C42" s="7">
        <v>34648</v>
      </c>
      <c r="D42" s="8"/>
    </row>
    <row r="43" spans="1:4" ht="15" customHeight="1">
      <c r="A43" s="6"/>
      <c r="B43" s="6" t="s">
        <v>81</v>
      </c>
      <c r="C43" s="7">
        <v>6000</v>
      </c>
      <c r="D43" s="8"/>
    </row>
    <row r="44" spans="1:4" ht="15" customHeight="1">
      <c r="A44" s="16"/>
      <c r="B44" s="16" t="s">
        <v>15</v>
      </c>
      <c r="C44" s="27"/>
      <c r="D44" s="29">
        <f>SUM(C40:C43)</f>
        <v>52858</v>
      </c>
    </row>
    <row r="45" spans="1:4" ht="15" customHeight="1">
      <c r="A45" s="5" t="s">
        <v>27</v>
      </c>
      <c r="B45" s="31" t="s">
        <v>89</v>
      </c>
      <c r="C45" s="13">
        <v>6000</v>
      </c>
      <c r="D45" s="28"/>
    </row>
    <row r="46" spans="1:4" ht="15" customHeight="1">
      <c r="A46" s="6"/>
      <c r="B46" s="31" t="s">
        <v>88</v>
      </c>
      <c r="C46" s="7">
        <v>6898</v>
      </c>
      <c r="D46" s="8"/>
    </row>
    <row r="47" spans="1:4" ht="15" customHeight="1" thickBot="1">
      <c r="A47" s="62"/>
      <c r="B47" s="63" t="s">
        <v>15</v>
      </c>
      <c r="C47" s="64"/>
      <c r="D47" s="65">
        <f>SUM(C45:C46)</f>
        <v>12898</v>
      </c>
    </row>
    <row r="48" spans="1:4" ht="15" customHeight="1">
      <c r="A48" s="58" t="s">
        <v>28</v>
      </c>
      <c r="B48" s="59" t="s">
        <v>53</v>
      </c>
      <c r="C48" s="60">
        <v>6728</v>
      </c>
      <c r="D48" s="61"/>
    </row>
    <row r="49" spans="1:4" ht="15" customHeight="1">
      <c r="A49" s="6"/>
      <c r="B49" s="31" t="s">
        <v>54</v>
      </c>
      <c r="C49" s="7">
        <f>950+1330+1117</f>
        <v>3397</v>
      </c>
      <c r="D49" s="8"/>
    </row>
    <row r="50" spans="1:4" ht="15" customHeight="1">
      <c r="A50" s="6"/>
      <c r="B50" s="31" t="s">
        <v>87</v>
      </c>
      <c r="C50" s="7">
        <v>3564</v>
      </c>
      <c r="D50" s="8"/>
    </row>
    <row r="51" spans="1:4" ht="15" customHeight="1">
      <c r="A51" s="6"/>
      <c r="B51" s="31" t="s">
        <v>75</v>
      </c>
      <c r="C51" s="7">
        <v>4291</v>
      </c>
      <c r="D51" s="8"/>
    </row>
    <row r="52" spans="1:4" ht="15.75" customHeight="1" thickBot="1">
      <c r="A52" s="62"/>
      <c r="B52" s="63" t="s">
        <v>15</v>
      </c>
      <c r="C52" s="64"/>
      <c r="D52" s="65">
        <f>SUM(C48:C51)</f>
        <v>17980</v>
      </c>
    </row>
    <row r="53" spans="1:4" ht="15.75" customHeight="1">
      <c r="A53" s="73" t="s">
        <v>29</v>
      </c>
      <c r="B53" s="74" t="s">
        <v>30</v>
      </c>
      <c r="C53" s="75">
        <v>100000</v>
      </c>
      <c r="D53" s="61"/>
    </row>
    <row r="54" spans="1:4" ht="15.75" customHeight="1">
      <c r="A54" s="32"/>
      <c r="B54" s="34" t="s">
        <v>46</v>
      </c>
      <c r="C54" s="33">
        <v>100000</v>
      </c>
      <c r="D54" s="8"/>
    </row>
    <row r="55" spans="1:4" ht="15.75" customHeight="1">
      <c r="A55" s="32"/>
      <c r="B55" s="34" t="s">
        <v>47</v>
      </c>
      <c r="C55" s="33">
        <v>100000</v>
      </c>
      <c r="D55" s="8"/>
    </row>
    <row r="56" spans="1:4" ht="15.75" customHeight="1">
      <c r="A56" s="32"/>
      <c r="B56" s="34" t="s">
        <v>48</v>
      </c>
      <c r="C56" s="33">
        <v>100000</v>
      </c>
      <c r="D56" s="8"/>
    </row>
    <row r="57" spans="1:4" ht="15.75" customHeight="1">
      <c r="A57" s="32"/>
      <c r="B57" s="34" t="s">
        <v>49</v>
      </c>
      <c r="C57" s="33">
        <v>12000</v>
      </c>
      <c r="D57" s="8"/>
    </row>
    <row r="58" spans="1:4" ht="15.75" customHeight="1">
      <c r="A58" s="32"/>
      <c r="B58" s="34" t="s">
        <v>102</v>
      </c>
      <c r="C58" s="33">
        <v>5000000</v>
      </c>
      <c r="D58" s="8"/>
    </row>
    <row r="59" spans="1:4" ht="15.75" customHeight="1">
      <c r="A59" s="32"/>
      <c r="B59" s="34" t="s">
        <v>76</v>
      </c>
      <c r="C59" s="33">
        <v>100000</v>
      </c>
      <c r="D59" s="8"/>
    </row>
    <row r="60" spans="1:5" ht="15.75" customHeight="1">
      <c r="A60" s="21"/>
      <c r="B60" s="48" t="s">
        <v>15</v>
      </c>
      <c r="C60" s="49"/>
      <c r="D60" s="29">
        <f>SUM(C53:C59)</f>
        <v>5512000</v>
      </c>
      <c r="E60" s="38"/>
    </row>
    <row r="61" spans="1:4" ht="15.75" customHeight="1">
      <c r="A61" s="6" t="s">
        <v>31</v>
      </c>
      <c r="B61" s="68" t="s">
        <v>90</v>
      </c>
      <c r="C61" s="69">
        <v>99865</v>
      </c>
      <c r="D61" s="8"/>
    </row>
    <row r="62" spans="1:4" ht="15.75" customHeight="1">
      <c r="A62" s="6"/>
      <c r="B62" s="68" t="s">
        <v>91</v>
      </c>
      <c r="C62" s="69">
        <v>94980</v>
      </c>
      <c r="D62" s="8"/>
    </row>
    <row r="63" spans="1:4" ht="15.75" customHeight="1">
      <c r="A63" s="6"/>
      <c r="B63" s="68" t="s">
        <v>51</v>
      </c>
      <c r="C63" s="69">
        <v>99600</v>
      </c>
      <c r="D63" s="8"/>
    </row>
    <row r="64" spans="1:4" ht="15.75" customHeight="1">
      <c r="A64" s="6"/>
      <c r="B64" s="68" t="s">
        <v>32</v>
      </c>
      <c r="C64" s="69">
        <v>99900</v>
      </c>
      <c r="D64" s="8"/>
    </row>
    <row r="65" spans="1:4" ht="15.75" customHeight="1">
      <c r="A65" s="6"/>
      <c r="B65" s="68" t="s">
        <v>50</v>
      </c>
      <c r="C65" s="69">
        <v>37380</v>
      </c>
      <c r="D65" s="8"/>
    </row>
    <row r="66" spans="1:6" s="10" customFormat="1" ht="15.75" customHeight="1">
      <c r="A66" s="6"/>
      <c r="B66" s="68" t="s">
        <v>56</v>
      </c>
      <c r="C66" s="69">
        <v>180000</v>
      </c>
      <c r="D66" s="8"/>
      <c r="E66" s="9"/>
      <c r="F66" s="9"/>
    </row>
    <row r="67" spans="1:6" s="10" customFormat="1" ht="15.75" customHeight="1">
      <c r="A67" s="6"/>
      <c r="B67" s="68" t="s">
        <v>92</v>
      </c>
      <c r="C67" s="69">
        <f>35000+18000+42000</f>
        <v>95000</v>
      </c>
      <c r="D67" s="8"/>
      <c r="E67" s="9"/>
      <c r="F67" s="9"/>
    </row>
    <row r="68" spans="1:6" s="10" customFormat="1" ht="15.75" customHeight="1">
      <c r="A68" s="6"/>
      <c r="B68" s="68" t="s">
        <v>70</v>
      </c>
      <c r="C68" s="69">
        <v>98273</v>
      </c>
      <c r="D68" s="8"/>
      <c r="E68" s="9"/>
      <c r="F68" s="9"/>
    </row>
    <row r="69" spans="1:6" s="10" customFormat="1" ht="15.75" customHeight="1">
      <c r="A69" s="6"/>
      <c r="B69" s="68" t="s">
        <v>69</v>
      </c>
      <c r="C69" s="69">
        <v>34090</v>
      </c>
      <c r="D69" s="8"/>
      <c r="E69" s="9"/>
      <c r="F69" s="9"/>
    </row>
    <row r="70" spans="1:6" s="10" customFormat="1" ht="15.75" customHeight="1">
      <c r="A70" s="6"/>
      <c r="B70" s="68" t="s">
        <v>72</v>
      </c>
      <c r="C70" s="69">
        <v>4220</v>
      </c>
      <c r="D70" s="8"/>
      <c r="E70" s="9"/>
      <c r="F70" s="9"/>
    </row>
    <row r="71" spans="1:6" s="10" customFormat="1" ht="15.75" customHeight="1">
      <c r="A71" s="6"/>
      <c r="B71" s="68" t="s">
        <v>93</v>
      </c>
      <c r="C71" s="69">
        <v>99800</v>
      </c>
      <c r="D71" s="8"/>
      <c r="E71" s="9"/>
      <c r="F71" s="9"/>
    </row>
    <row r="72" spans="1:6" s="10" customFormat="1" ht="15.75" customHeight="1">
      <c r="A72" s="6"/>
      <c r="B72" s="68" t="s">
        <v>71</v>
      </c>
      <c r="C72" s="7">
        <v>99800</v>
      </c>
      <c r="D72" s="8"/>
      <c r="E72" s="9"/>
      <c r="F72" s="9"/>
    </row>
    <row r="73" spans="1:6" s="10" customFormat="1" ht="15.75" customHeight="1">
      <c r="A73" s="16"/>
      <c r="B73" s="48" t="s">
        <v>15</v>
      </c>
      <c r="C73" s="27"/>
      <c r="D73" s="29">
        <f>SUM(C61:C72)</f>
        <v>1042908</v>
      </c>
      <c r="E73" s="9"/>
      <c r="F73" s="9"/>
    </row>
    <row r="74" spans="1:6" s="10" customFormat="1" ht="15.75" customHeight="1">
      <c r="A74" s="24" t="s">
        <v>33</v>
      </c>
      <c r="B74" s="31" t="s">
        <v>52</v>
      </c>
      <c r="C74" s="7">
        <v>9970</v>
      </c>
      <c r="D74" s="8"/>
      <c r="E74" s="9"/>
      <c r="F74" s="9"/>
    </row>
    <row r="75" spans="1:6" s="10" customFormat="1" ht="15.75" customHeight="1">
      <c r="A75" s="16"/>
      <c r="B75" s="48" t="s">
        <v>15</v>
      </c>
      <c r="C75" s="27"/>
      <c r="D75" s="29">
        <f>SUM(C74:C74)</f>
        <v>9970</v>
      </c>
      <c r="E75" s="9"/>
      <c r="F75" s="9"/>
    </row>
    <row r="76" spans="1:6" s="10" customFormat="1" ht="15.75" customHeight="1">
      <c r="A76" s="26" t="s">
        <v>77</v>
      </c>
      <c r="B76" s="66" t="s">
        <v>98</v>
      </c>
      <c r="C76" s="67">
        <v>38000</v>
      </c>
      <c r="D76" s="66"/>
      <c r="E76" s="9"/>
      <c r="F76" s="9"/>
    </row>
    <row r="77" spans="1:6" s="10" customFormat="1" ht="15.75" customHeight="1">
      <c r="A77" s="70"/>
      <c r="B77" s="71" t="s">
        <v>78</v>
      </c>
      <c r="C77" s="72">
        <v>45489</v>
      </c>
      <c r="D77" s="71"/>
      <c r="E77" s="9"/>
      <c r="F77" s="9"/>
    </row>
    <row r="78" spans="1:6" s="10" customFormat="1" ht="15.75" customHeight="1">
      <c r="A78" s="21"/>
      <c r="B78" s="48" t="s">
        <v>15</v>
      </c>
      <c r="C78" s="27"/>
      <c r="D78" s="29">
        <f>SUM(C76:C77)</f>
        <v>83489</v>
      </c>
      <c r="E78" s="9"/>
      <c r="F78" s="9"/>
    </row>
    <row r="79" spans="1:6" s="10" customFormat="1" ht="15.75" customHeight="1">
      <c r="A79" s="26" t="s">
        <v>34</v>
      </c>
      <c r="B79" s="66" t="s">
        <v>55</v>
      </c>
      <c r="C79" s="66" t="s">
        <v>55</v>
      </c>
      <c r="D79" s="66" t="s">
        <v>55</v>
      </c>
      <c r="E79" s="9"/>
      <c r="F79" s="9"/>
    </row>
    <row r="80" spans="1:6" s="10" customFormat="1" ht="15.75" customHeight="1">
      <c r="A80" s="21"/>
      <c r="B80" s="48" t="s">
        <v>15</v>
      </c>
      <c r="C80" s="27"/>
      <c r="D80" s="29">
        <f>SUM(C79:C79)</f>
        <v>0</v>
      </c>
      <c r="E80" s="9"/>
      <c r="F80" s="9"/>
    </row>
    <row r="81" spans="1:6" s="10" customFormat="1" ht="15.75" customHeight="1">
      <c r="A81" s="76" t="s">
        <v>85</v>
      </c>
      <c r="B81" s="77"/>
      <c r="C81" s="35"/>
      <c r="D81" s="36">
        <f>D20+D31+D33+D39+D44+D47+D52+D60+D73+D75+D78+D80</f>
        <v>34104173</v>
      </c>
      <c r="E81" s="9"/>
      <c r="F81" s="9"/>
    </row>
    <row r="82" spans="1:6" s="10" customFormat="1" ht="15.75" customHeight="1">
      <c r="A82" s="5"/>
      <c r="B82" s="24" t="s">
        <v>94</v>
      </c>
      <c r="C82" s="13">
        <f>180000+53500+11750</f>
        <v>245250</v>
      </c>
      <c r="D82" s="14"/>
      <c r="E82" s="9"/>
      <c r="F82" s="9"/>
    </row>
    <row r="83" spans="1:6" s="10" customFormat="1" ht="15.75" customHeight="1">
      <c r="A83" s="6"/>
      <c r="B83" s="52" t="s">
        <v>35</v>
      </c>
      <c r="C83" s="7">
        <f>108700+151000+70900+900</f>
        <v>331500</v>
      </c>
      <c r="D83" s="15"/>
      <c r="E83" s="9"/>
      <c r="F83" s="9"/>
    </row>
    <row r="84" spans="1:6" s="10" customFormat="1" ht="15.75" customHeight="1">
      <c r="A84" s="6"/>
      <c r="B84" s="52" t="s">
        <v>36</v>
      </c>
      <c r="C84" s="7">
        <f>118000+160500+55500</f>
        <v>334000</v>
      </c>
      <c r="D84" s="15"/>
      <c r="E84" s="9"/>
      <c r="F84" s="9"/>
    </row>
    <row r="85" spans="1:6" s="10" customFormat="1" ht="15.75" customHeight="1">
      <c r="A85" s="6"/>
      <c r="B85" s="52" t="s">
        <v>37</v>
      </c>
      <c r="C85" s="7">
        <f>133830+35445+159900+50670+345</f>
        <v>380190</v>
      </c>
      <c r="D85" s="15"/>
      <c r="E85" s="9"/>
      <c r="F85" s="9"/>
    </row>
    <row r="86" spans="1:6" s="10" customFormat="1" ht="15.75" customHeight="1">
      <c r="A86" s="6"/>
      <c r="B86" s="52" t="s">
        <v>38</v>
      </c>
      <c r="C86" s="7">
        <f>68000+117500+115000+14615</f>
        <v>315115</v>
      </c>
      <c r="D86" s="15"/>
      <c r="E86" s="9"/>
      <c r="F86" s="9"/>
    </row>
    <row r="87" spans="1:6" s="10" customFormat="1" ht="15.75" customHeight="1">
      <c r="A87" s="6"/>
      <c r="B87" s="52" t="s">
        <v>39</v>
      </c>
      <c r="C87" s="7">
        <f>166000+82500+85500+46995</f>
        <v>380995</v>
      </c>
      <c r="D87" s="15"/>
      <c r="E87" s="9"/>
      <c r="F87" s="37"/>
    </row>
    <row r="88" spans="1:6" s="10" customFormat="1" ht="15.75" customHeight="1">
      <c r="A88" s="6"/>
      <c r="B88" s="52" t="s">
        <v>95</v>
      </c>
      <c r="C88" s="7">
        <v>371800</v>
      </c>
      <c r="D88" s="15"/>
      <c r="E88" s="9"/>
      <c r="F88" s="37"/>
    </row>
    <row r="89" spans="1:6" s="10" customFormat="1" ht="15.75" customHeight="1">
      <c r="A89" s="6"/>
      <c r="B89" s="52" t="s">
        <v>96</v>
      </c>
      <c r="C89" s="7">
        <v>344100</v>
      </c>
      <c r="D89" s="15"/>
      <c r="E89" s="9"/>
      <c r="F89" s="37"/>
    </row>
    <row r="90" spans="1:6" s="10" customFormat="1" ht="15.75" customHeight="1">
      <c r="A90" s="6"/>
      <c r="B90" s="52" t="s">
        <v>97</v>
      </c>
      <c r="C90" s="7">
        <v>377410</v>
      </c>
      <c r="D90" s="15"/>
      <c r="E90" s="9"/>
      <c r="F90" s="37"/>
    </row>
    <row r="91" spans="1:6" s="10" customFormat="1" ht="15.75" customHeight="1">
      <c r="A91" s="6"/>
      <c r="B91" s="52" t="s">
        <v>100</v>
      </c>
      <c r="C91" s="7">
        <v>14285</v>
      </c>
      <c r="D91" s="15"/>
      <c r="E91" s="9"/>
      <c r="F91" s="37"/>
    </row>
    <row r="92" spans="1:6" s="10" customFormat="1" ht="15.75" customHeight="1">
      <c r="A92" s="6"/>
      <c r="B92" s="52" t="s">
        <v>101</v>
      </c>
      <c r="C92" s="7">
        <v>21447915</v>
      </c>
      <c r="D92" s="15"/>
      <c r="E92" s="9"/>
      <c r="F92" s="37"/>
    </row>
    <row r="93" spans="1:6" s="10" customFormat="1" ht="15.75" customHeight="1">
      <c r="A93" s="6"/>
      <c r="B93" s="26" t="s">
        <v>57</v>
      </c>
      <c r="C93" s="7">
        <v>2000</v>
      </c>
      <c r="D93" s="15"/>
      <c r="E93" s="9"/>
      <c r="F93" s="9"/>
    </row>
    <row r="94" spans="1:6" s="10" customFormat="1" ht="15.75" customHeight="1">
      <c r="A94" s="6"/>
      <c r="B94" s="52" t="s">
        <v>58</v>
      </c>
      <c r="C94" s="7">
        <v>23847304</v>
      </c>
      <c r="D94" s="15"/>
      <c r="E94" s="9"/>
      <c r="F94" s="9"/>
    </row>
    <row r="95" spans="1:6" s="10" customFormat="1" ht="15.75" customHeight="1">
      <c r="A95" s="6"/>
      <c r="B95" s="52" t="s">
        <v>66</v>
      </c>
      <c r="C95" s="7">
        <v>2425</v>
      </c>
      <c r="D95" s="15"/>
      <c r="E95" s="9"/>
      <c r="F95" s="9"/>
    </row>
    <row r="96" spans="1:6" s="10" customFormat="1" ht="15.75" customHeight="1">
      <c r="A96" s="6"/>
      <c r="B96" s="52" t="s">
        <v>67</v>
      </c>
      <c r="C96" s="7">
        <v>7070</v>
      </c>
      <c r="D96" s="15"/>
      <c r="E96" s="9"/>
      <c r="F96" s="9"/>
    </row>
    <row r="97" spans="1:6" s="10" customFormat="1" ht="15.75" customHeight="1">
      <c r="A97" s="6"/>
      <c r="B97" s="52" t="s">
        <v>68</v>
      </c>
      <c r="C97" s="7">
        <v>30541</v>
      </c>
      <c r="D97" s="15"/>
      <c r="E97" s="9"/>
      <c r="F97" s="9"/>
    </row>
    <row r="98" spans="1:6" s="10" customFormat="1" ht="15.75" customHeight="1">
      <c r="A98" s="6"/>
      <c r="B98" s="26" t="s">
        <v>82</v>
      </c>
      <c r="C98" s="7">
        <v>2000</v>
      </c>
      <c r="D98" s="15"/>
      <c r="E98" s="9"/>
      <c r="F98" s="9"/>
    </row>
    <row r="99" spans="1:5" ht="15.75" customHeight="1">
      <c r="A99" s="78" t="s">
        <v>84</v>
      </c>
      <c r="B99" s="77"/>
      <c r="C99" s="50"/>
      <c r="D99" s="51">
        <f>SUM(C82:C98)</f>
        <v>48433900</v>
      </c>
      <c r="E99" s="38"/>
    </row>
    <row r="100" spans="1:4" ht="15.75" customHeight="1">
      <c r="A100" s="79" t="s">
        <v>83</v>
      </c>
      <c r="B100" s="80"/>
      <c r="C100" s="35"/>
      <c r="D100" s="45">
        <f>78994135-D81+D99</f>
        <v>93323862</v>
      </c>
    </row>
    <row r="101" spans="2:7" s="53" customFormat="1" ht="16.5" customHeight="1">
      <c r="B101" s="54"/>
      <c r="C101" s="55"/>
      <c r="D101" s="56"/>
      <c r="G101" s="57"/>
    </row>
    <row r="102" spans="1:3" ht="16.5" customHeight="1">
      <c r="A102" s="41"/>
      <c r="C102" s="10"/>
    </row>
    <row r="103" spans="1:3" ht="16.5" customHeight="1">
      <c r="A103" s="41"/>
      <c r="C103" s="10"/>
    </row>
    <row r="104" spans="1:3" ht="16.5" customHeight="1">
      <c r="A104" s="41"/>
      <c r="C104" s="39"/>
    </row>
    <row r="105" spans="1:3" ht="16.5" customHeight="1">
      <c r="A105" s="42"/>
      <c r="C105" s="39"/>
    </row>
    <row r="106" ht="16.5" customHeight="1">
      <c r="E106" s="10"/>
    </row>
  </sheetData>
  <sheetProtection/>
  <mergeCells count="3">
    <mergeCell ref="A81:B81"/>
    <mergeCell ref="A99:B99"/>
    <mergeCell ref="A100:B100"/>
  </mergeCells>
  <printOptions/>
  <pageMargins left="0.5118110236220472" right="0.11811023622047245" top="0.7480314960629921" bottom="0.2755905511811024" header="0.31496062992125984" footer="0.07874015748031496"/>
  <pageSetup fitToHeight="0" fitToWidth="0" horizontalDpi="600" verticalDpi="600" orientation="portrait" paperSize="9" r:id="rId1"/>
  <headerFooter alignWithMargins="0">
    <oddHeader>&amp;C&amp;"標楷體1,標準"&amp;18高雄市大社區公所108年度1~9月仁大回饋金收支明細表</oddHeader>
    <oddFooter>&amp;C&amp;"新細明體1,Regular"第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2019-10-03T02:22:47Z</cp:lastPrinted>
  <dcterms:created xsi:type="dcterms:W3CDTF">2019-01-19T05:53:58Z</dcterms:created>
  <dcterms:modified xsi:type="dcterms:W3CDTF">2019-10-04T08:02:28Z</dcterms:modified>
  <cp:category/>
  <cp:version/>
  <cp:contentType/>
  <cp:contentStatus/>
  <cp:revision>2</cp:revision>
</cp:coreProperties>
</file>