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955" windowHeight="6870"/>
  </bookViews>
  <sheets>
    <sheet name="18里" sheetId="1" r:id="rId1"/>
    <sheet name="工作表3" sheetId="3" r:id="rId2"/>
    <sheet name="工作表1" sheetId="4" r:id="rId3"/>
  </sheets>
  <calcPr calcId="145621"/>
</workbook>
</file>

<file path=xl/calcChain.xml><?xml version="1.0" encoding="utf-8"?>
<calcChain xmlns="http://schemas.openxmlformats.org/spreadsheetml/2006/main">
  <c r="D50" i="1" l="1"/>
  <c r="D48" i="1"/>
  <c r="F7" i="1" l="1"/>
  <c r="F11" i="1"/>
  <c r="F8" i="1"/>
  <c r="F10" i="1"/>
  <c r="F9" i="1"/>
  <c r="D20" i="1"/>
  <c r="D16" i="1"/>
  <c r="D8" i="1"/>
  <c r="D19" i="1"/>
  <c r="D13" i="1"/>
  <c r="D18" i="3" l="1"/>
  <c r="D14" i="3"/>
  <c r="F12" i="3"/>
  <c r="D12" i="3"/>
  <c r="F11" i="3"/>
  <c r="F10" i="3"/>
  <c r="D10" i="3"/>
  <c r="D9" i="3"/>
  <c r="F8" i="3"/>
  <c r="F29" i="3" s="1"/>
  <c r="F30" i="3" s="1"/>
  <c r="D8" i="3"/>
  <c r="D29" i="3" s="1"/>
  <c r="D30" i="3" s="1"/>
  <c r="G30" i="3" s="1"/>
  <c r="D47" i="1" l="1"/>
  <c r="F47" i="1" l="1"/>
</calcChain>
</file>

<file path=xl/sharedStrings.xml><?xml version="1.0" encoding="utf-8"?>
<sst xmlns="http://schemas.openxmlformats.org/spreadsheetml/2006/main" count="113" uniqueCount="97">
  <si>
    <t>捐贈名稱或姓名</t>
  </si>
  <si>
    <t>支用計畫或項目</t>
  </si>
  <si>
    <t>午餐便當</t>
  </si>
  <si>
    <t>保溫便當餐具</t>
  </si>
  <si>
    <t>送餐交通費</t>
  </si>
  <si>
    <t>雜支(紅布條、油資、維修及感謝狀等)</t>
  </si>
  <si>
    <t>單位:新台幣</t>
    <phoneticPr fontId="1" type="noConversion"/>
  </si>
  <si>
    <t>捐贈收入</t>
    <phoneticPr fontId="1" type="noConversion"/>
  </si>
  <si>
    <t>支出金額</t>
    <phoneticPr fontId="1" type="noConversion"/>
  </si>
  <si>
    <t>捐贈日期</t>
    <phoneticPr fontId="1" type="noConversion"/>
  </si>
  <si>
    <t>收支總計</t>
    <phoneticPr fontId="1" type="noConversion"/>
  </si>
  <si>
    <t>　項目     
序號</t>
    <phoneticPr fontId="1" type="noConversion"/>
  </si>
  <si>
    <t>聯絡人：高雄市大樹區公所  謝素紋　　　　　聯絡電話：(07)651-2003　分機 133</t>
  </si>
  <si>
    <t>廚工補助費</t>
  </si>
  <si>
    <t>上期收支餘額
(至106.6.30止)</t>
    <phoneticPr fontId="1" type="noConversion"/>
  </si>
  <si>
    <t>金氏科技</t>
    <phoneticPr fontId="1" type="noConversion"/>
  </si>
  <si>
    <t>中華郵政</t>
    <phoneticPr fontId="1" type="noConversion"/>
  </si>
  <si>
    <t>鳳山寺</t>
    <phoneticPr fontId="1" type="noConversion"/>
  </si>
  <si>
    <t>佛光山慈悲基金會</t>
    <phoneticPr fontId="1" type="noConversion"/>
  </si>
  <si>
    <t>煮雲慈善會</t>
    <phoneticPr fontId="1" type="noConversion"/>
  </si>
  <si>
    <r>
      <t>8.3</t>
    </r>
    <r>
      <rPr>
        <sz val="14"/>
        <color theme="1"/>
        <rFont val="新細明體"/>
        <family val="1"/>
        <charset val="136"/>
      </rPr>
      <t>、</t>
    </r>
    <r>
      <rPr>
        <sz val="14"/>
        <color theme="1"/>
        <rFont val="標楷體"/>
        <family val="4"/>
        <charset val="136"/>
      </rPr>
      <t>9.1</t>
    </r>
    <phoneticPr fontId="1" type="noConversion"/>
  </si>
  <si>
    <r>
      <t>8.9</t>
    </r>
    <r>
      <rPr>
        <sz val="14"/>
        <color theme="1"/>
        <rFont val="新細明體"/>
        <family val="1"/>
        <charset val="136"/>
      </rPr>
      <t>、</t>
    </r>
    <r>
      <rPr>
        <sz val="14"/>
        <color theme="1"/>
        <rFont val="標楷體"/>
        <family val="4"/>
        <charset val="136"/>
      </rPr>
      <t>10.19</t>
    </r>
    <phoneticPr fontId="1" type="noConversion"/>
  </si>
  <si>
    <t>皇成物流</t>
    <phoneticPr fontId="1" type="noConversion"/>
  </si>
  <si>
    <t>福德廟</t>
    <phoneticPr fontId="1" type="noConversion"/>
  </si>
  <si>
    <r>
      <t>7.11</t>
    </r>
    <r>
      <rPr>
        <sz val="14"/>
        <color theme="1"/>
        <rFont val="新細明體"/>
        <family val="1"/>
        <charset val="136"/>
      </rPr>
      <t>、</t>
    </r>
    <r>
      <rPr>
        <sz val="14"/>
        <color theme="1"/>
        <rFont val="標楷體"/>
        <family val="4"/>
        <charset val="136"/>
      </rPr>
      <t>10.2</t>
    </r>
    <r>
      <rPr>
        <sz val="14"/>
        <color theme="1"/>
        <rFont val="新細明體"/>
        <family val="1"/>
        <charset val="136"/>
      </rPr>
      <t>、</t>
    </r>
    <r>
      <rPr>
        <sz val="14"/>
        <color theme="1"/>
        <rFont val="標楷體"/>
        <family val="4"/>
        <charset val="136"/>
      </rPr>
      <t>11.15</t>
    </r>
    <phoneticPr fontId="1" type="noConversion"/>
  </si>
  <si>
    <t>松柏企業社</t>
    <phoneticPr fontId="1" type="noConversion"/>
  </si>
  <si>
    <t>本期收支(7.1~12.31)</t>
    <phoneticPr fontId="1" type="noConversion"/>
  </si>
  <si>
    <t>中華紙漿回饋金賸餘款</t>
    <phoneticPr fontId="1" type="noConversion"/>
  </si>
  <si>
    <t>社區專款補助(105年度獎勵金</t>
  </si>
  <si>
    <r>
      <t>7.25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8.23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9.28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10.26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12.1</t>
    </r>
    <phoneticPr fontId="1" type="noConversion"/>
  </si>
  <si>
    <t>錦祥股份有限公司</t>
    <phoneticPr fontId="1" type="noConversion"/>
  </si>
  <si>
    <r>
      <t>7.27</t>
    </r>
    <r>
      <rPr>
        <sz val="14"/>
        <color theme="1"/>
        <rFont val="新細明體"/>
        <family val="1"/>
        <charset val="136"/>
      </rPr>
      <t>、</t>
    </r>
    <r>
      <rPr>
        <sz val="14"/>
        <color theme="1"/>
        <rFont val="標楷體"/>
        <family val="4"/>
        <charset val="136"/>
      </rPr>
      <t>12.12</t>
    </r>
    <phoneticPr fontId="1" type="noConversion"/>
  </si>
  <si>
    <t>文孝慈善會</t>
    <phoneticPr fontId="1" type="noConversion"/>
  </si>
  <si>
    <t>陳o星</t>
    <phoneticPr fontId="1" type="noConversion"/>
  </si>
  <si>
    <t>王o蘭</t>
    <phoneticPr fontId="1" type="noConversion"/>
  </si>
  <si>
    <t>吳o豐</t>
    <phoneticPr fontId="1" type="noConversion"/>
  </si>
  <si>
    <t>吳o銅</t>
    <phoneticPr fontId="1" type="noConversion"/>
  </si>
  <si>
    <t>陳o琳</t>
    <phoneticPr fontId="1" type="noConversion"/>
  </si>
  <si>
    <t>梁o宇</t>
    <phoneticPr fontId="1" type="noConversion"/>
  </si>
  <si>
    <t>黃o瓊</t>
    <phoneticPr fontId="1" type="noConversion"/>
  </si>
  <si>
    <t>王o藝</t>
    <phoneticPr fontId="1" type="noConversion"/>
  </si>
  <si>
    <t>蔡o燕</t>
    <phoneticPr fontId="1" type="noConversion"/>
  </si>
  <si>
    <t>高雄市大樹區公所接受捐贈之基本資料及經費收支明細表</t>
    <phoneticPr fontId="1" type="noConversion"/>
  </si>
  <si>
    <t>備註(用途)</t>
    <phoneticPr fontId="1" type="noConversion"/>
  </si>
  <si>
    <t>大樹區弱勢老人溫馨送</t>
    <phoneticPr fontId="1" type="noConversion"/>
  </si>
  <si>
    <t>餐服務</t>
    <phoneticPr fontId="1" type="noConversion"/>
  </si>
  <si>
    <t>(期間:107年1月1日至107年12月31日)</t>
    <phoneticPr fontId="1" type="noConversion"/>
  </si>
  <si>
    <t>周火煌</t>
    <phoneticPr fontId="1" type="noConversion"/>
  </si>
  <si>
    <t>本期收支(1.1~12.31)</t>
    <phoneticPr fontId="1" type="noConversion"/>
  </si>
  <si>
    <t>煮雲慈善會</t>
  </si>
  <si>
    <r>
      <t>3.2</t>
    </r>
    <r>
      <rPr>
        <sz val="14"/>
        <color theme="1"/>
        <rFont val="新細明體"/>
        <family val="1"/>
        <charset val="136"/>
      </rPr>
      <t>、</t>
    </r>
    <r>
      <rPr>
        <sz val="14"/>
        <color theme="1"/>
        <rFont val="標楷體"/>
        <family val="4"/>
        <charset val="136"/>
      </rPr>
      <t>6.8</t>
    </r>
    <phoneticPr fontId="1" type="noConversion"/>
  </si>
  <si>
    <r>
      <t>4.23</t>
    </r>
    <r>
      <rPr>
        <sz val="14"/>
        <color theme="1"/>
        <rFont val="新細明體"/>
        <family val="1"/>
        <charset val="136"/>
      </rPr>
      <t>、</t>
    </r>
    <r>
      <rPr>
        <sz val="14"/>
        <color theme="1"/>
        <rFont val="標楷體"/>
        <family val="4"/>
        <charset val="136"/>
      </rPr>
      <t>7.23</t>
    </r>
    <r>
      <rPr>
        <sz val="14"/>
        <color theme="1"/>
        <rFont val="新細明體"/>
        <family val="1"/>
        <charset val="136"/>
      </rPr>
      <t>、</t>
    </r>
    <r>
      <rPr>
        <sz val="14"/>
        <color theme="1"/>
        <rFont val="標楷體"/>
        <family val="4"/>
        <charset val="136"/>
      </rPr>
      <t>10.9</t>
    </r>
    <phoneticPr fontId="1" type="noConversion"/>
  </si>
  <si>
    <r>
      <t>1.4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5.23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8.1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11.14</t>
    </r>
    <phoneticPr fontId="1" type="noConversion"/>
  </si>
  <si>
    <r>
      <t>5.2</t>
    </r>
    <r>
      <rPr>
        <sz val="14"/>
        <color theme="1"/>
        <rFont val="新細明體"/>
        <family val="1"/>
        <charset val="136"/>
      </rPr>
      <t>、</t>
    </r>
    <r>
      <rPr>
        <sz val="14"/>
        <color theme="1"/>
        <rFont val="標楷體"/>
        <family val="4"/>
        <charset val="136"/>
      </rPr>
      <t>12.17</t>
    </r>
    <phoneticPr fontId="1" type="noConversion"/>
  </si>
  <si>
    <r>
      <t>3.21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標楷體"/>
        <family val="4"/>
        <charset val="136"/>
      </rPr>
      <t>4.9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標楷體"/>
        <family val="4"/>
        <charset val="136"/>
      </rPr>
      <t>5.10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標楷體"/>
        <family val="4"/>
        <charset val="136"/>
      </rPr>
      <t>6.15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標楷體"/>
        <family val="4"/>
        <charset val="136"/>
      </rPr>
      <t>7.9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標楷體"/>
        <family val="4"/>
        <charset val="136"/>
      </rPr>
      <t>8.9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標楷體"/>
        <family val="4"/>
        <charset val="136"/>
      </rPr>
      <t>9.18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標楷體"/>
        <family val="4"/>
        <charset val="136"/>
      </rPr>
      <t>10.11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標楷體"/>
        <family val="4"/>
        <charset val="136"/>
      </rPr>
      <t>11.6</t>
    </r>
    <r>
      <rPr>
        <sz val="10"/>
        <color theme="1"/>
        <rFont val="新細明體"/>
        <family val="1"/>
        <charset val="136"/>
      </rPr>
      <t>、</t>
    </r>
    <r>
      <rPr>
        <sz val="10"/>
        <color theme="1"/>
        <rFont val="標楷體"/>
        <family val="4"/>
        <charset val="136"/>
      </rPr>
      <t>12.11</t>
    </r>
    <phoneticPr fontId="1" type="noConversion"/>
  </si>
  <si>
    <t>大樹區弱勢老人溫馨送餐服務</t>
    <phoneticPr fontId="1" type="noConversion"/>
  </si>
  <si>
    <t>　項目    序號 
序號</t>
    <phoneticPr fontId="1" type="noConversion"/>
  </si>
  <si>
    <t xml:space="preserve">本期餘額
</t>
    <phoneticPr fontId="1" type="noConversion"/>
  </si>
  <si>
    <t>上期餘額
(至106.12.31止)</t>
    <phoneticPr fontId="1" type="noConversion"/>
  </si>
  <si>
    <t>累計餘額</t>
    <phoneticPr fontId="1" type="noConversion"/>
  </si>
  <si>
    <t>周Ｏ煌</t>
  </si>
  <si>
    <t>勝利獅子會共42人</t>
  </si>
  <si>
    <t>羅Ｏ湖等4人</t>
  </si>
  <si>
    <t>鄭Ｏ輝</t>
  </si>
  <si>
    <t>陳Ｏ財</t>
  </si>
  <si>
    <t>陳Ｏ星</t>
  </si>
  <si>
    <t>中華食品</t>
  </si>
  <si>
    <t>舊鐵橋假日市集</t>
  </si>
  <si>
    <t>高紘國際</t>
  </si>
  <si>
    <t>錦祥公司</t>
  </si>
  <si>
    <t>大安金</t>
  </si>
  <si>
    <t>梁Ｏ宇</t>
  </si>
  <si>
    <t>洪Ｏ義</t>
  </si>
  <si>
    <t>鳳山寺</t>
  </si>
  <si>
    <t>詠鴻通運</t>
  </si>
  <si>
    <t>陳Ｏ</t>
  </si>
  <si>
    <t>黃Ｏ慧</t>
  </si>
  <si>
    <t>趙Ｏ麟</t>
  </si>
  <si>
    <t>陳Ｏ邁</t>
  </si>
  <si>
    <t>黃Ｏ景</t>
  </si>
  <si>
    <t>蔡Ｏ玉</t>
  </si>
  <si>
    <t>台灣塑膠</t>
  </si>
  <si>
    <t>施Ｏ花</t>
  </si>
  <si>
    <t>張Ｏ鵬</t>
  </si>
  <si>
    <t>金氏科訊</t>
  </si>
  <si>
    <t>王Ｏ蘭</t>
  </si>
  <si>
    <t>皇成物流</t>
  </si>
  <si>
    <t>中華郵政股份有限公司高雄郵局</t>
  </si>
  <si>
    <t>蔡Ｏ燕</t>
  </si>
  <si>
    <t>崇聖殿</t>
  </si>
  <si>
    <t>李Ｏ芳</t>
  </si>
  <si>
    <t>吳Ｏ豐</t>
  </si>
  <si>
    <t>莊Ｏ添</t>
  </si>
  <si>
    <t>東照山關帝廟</t>
  </si>
  <si>
    <t>陳Ｏ貴</t>
  </si>
  <si>
    <t>吳Ｏ翰</t>
  </si>
  <si>
    <t>旺昇快餐店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</si>
</sst>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4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distributed" wrapText="1"/>
    </xf>
    <xf numFmtId="3" fontId="4" fillId="0" borderId="2" xfId="1" applyNumberFormat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3" fontId="4" fillId="0" borderId="2" xfId="0" applyNumberFormat="1" applyFont="1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3" fontId="4" fillId="2" borderId="1" xfId="0" applyNumberFormat="1" applyFont="1" applyFill="1" applyBorder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2" borderId="2" xfId="0" applyNumberFormat="1" applyFont="1" applyFill="1" applyBorder="1">
      <alignment vertical="center"/>
    </xf>
    <xf numFmtId="176" fontId="4" fillId="2" borderId="10" xfId="0" applyNumberFormat="1" applyFont="1" applyFill="1" applyBorder="1">
      <alignment vertical="center"/>
    </xf>
    <xf numFmtId="41" fontId="4" fillId="2" borderId="10" xfId="0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>
      <alignment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vertical="top"/>
    </xf>
    <xf numFmtId="0" fontId="4" fillId="2" borderId="2" xfId="0" applyFont="1" applyFill="1" applyBorder="1">
      <alignment vertical="center"/>
    </xf>
    <xf numFmtId="0" fontId="4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1" applyFont="1" applyBorder="1" applyAlignment="1">
      <alignment horizontal="justify" vertical="center" wrapText="1"/>
    </xf>
    <xf numFmtId="0" fontId="4" fillId="0" borderId="4" xfId="1" applyFont="1" applyBorder="1" applyAlignment="1">
      <alignment horizontal="justify" vertical="center" wrapText="1"/>
    </xf>
    <xf numFmtId="176" fontId="4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topLeftCell="A46" zoomScaleNormal="100" workbookViewId="0">
      <selection activeCell="B7" sqref="B7"/>
    </sheetView>
  </sheetViews>
  <sheetFormatPr defaultRowHeight="19.5" x14ac:dyDescent="0.25"/>
  <cols>
    <col min="1" max="1" width="9" style="3"/>
    <col min="2" max="2" width="27.875" style="3" customWidth="1"/>
    <col min="3" max="3" width="22.5" style="2" customWidth="1"/>
    <col min="4" max="4" width="19.125" style="3" customWidth="1"/>
    <col min="5" max="5" width="21.75" style="3" customWidth="1"/>
    <col min="6" max="6" width="20" style="3" customWidth="1"/>
    <col min="7" max="7" width="14.625" style="3" customWidth="1"/>
    <col min="8" max="16384" width="9" style="3"/>
  </cols>
  <sheetData>
    <row r="2" spans="1:7" x14ac:dyDescent="0.25">
      <c r="A2" s="45"/>
      <c r="B2" s="46"/>
      <c r="C2" s="46"/>
      <c r="D2" s="46"/>
      <c r="E2" s="46"/>
      <c r="F2" s="46"/>
      <c r="G2" s="46"/>
    </row>
    <row r="3" spans="1:7" x14ac:dyDescent="0.25">
      <c r="A3" s="45" t="s">
        <v>42</v>
      </c>
      <c r="B3" s="46"/>
      <c r="C3" s="46"/>
      <c r="D3" s="46"/>
      <c r="E3" s="46"/>
      <c r="F3" s="46"/>
      <c r="G3" s="46"/>
    </row>
    <row r="4" spans="1:7" x14ac:dyDescent="0.25">
      <c r="A4" s="45" t="s">
        <v>46</v>
      </c>
      <c r="B4" s="46"/>
      <c r="C4" s="46"/>
      <c r="D4" s="46"/>
      <c r="E4" s="46"/>
      <c r="F4" s="46"/>
      <c r="G4" s="46"/>
    </row>
    <row r="5" spans="1:7" x14ac:dyDescent="0.25">
      <c r="A5" s="2"/>
      <c r="B5" s="4"/>
      <c r="C5" s="4"/>
      <c r="D5" s="4"/>
      <c r="E5" s="4"/>
      <c r="F5" s="51" t="s">
        <v>6</v>
      </c>
      <c r="G5" s="52"/>
    </row>
    <row r="6" spans="1:7" ht="44.25" customHeight="1" x14ac:dyDescent="0.25">
      <c r="A6" s="41" t="s">
        <v>56</v>
      </c>
      <c r="B6" s="5" t="s">
        <v>0</v>
      </c>
      <c r="C6" s="6" t="s">
        <v>9</v>
      </c>
      <c r="D6" s="7" t="s">
        <v>7</v>
      </c>
      <c r="E6" s="8" t="s">
        <v>1</v>
      </c>
      <c r="F6" s="33" t="s">
        <v>8</v>
      </c>
      <c r="G6" s="6" t="s">
        <v>43</v>
      </c>
    </row>
    <row r="7" spans="1:7" ht="45" customHeight="1" x14ac:dyDescent="0.25">
      <c r="A7" s="12">
        <v>1</v>
      </c>
      <c r="B7" s="13" t="s">
        <v>60</v>
      </c>
      <c r="C7" s="12">
        <v>1.4</v>
      </c>
      <c r="D7" s="10">
        <v>20000</v>
      </c>
      <c r="E7" s="14" t="s">
        <v>2</v>
      </c>
      <c r="F7" s="26">
        <f>42090+44250+46200+48540+30720+33480+53550+48360+42090+41760+54540+67770+59520+60210+64560+62970+68250+64410+57870+54000+65850+63870+66300+64680+64830+62760</f>
        <v>1433430</v>
      </c>
      <c r="G7" s="53" t="s">
        <v>55</v>
      </c>
    </row>
    <row r="8" spans="1:7" ht="45" customHeight="1" x14ac:dyDescent="0.25">
      <c r="A8" s="12">
        <v>2</v>
      </c>
      <c r="B8" s="15" t="s">
        <v>49</v>
      </c>
      <c r="C8" s="1" t="s">
        <v>52</v>
      </c>
      <c r="D8" s="16">
        <f>19500+19500+19500+19500</f>
        <v>78000</v>
      </c>
      <c r="E8" s="14" t="s">
        <v>3</v>
      </c>
      <c r="F8" s="27">
        <f>10000+1500+5000+10000+2000+2600+6500</f>
        <v>37600</v>
      </c>
      <c r="G8" s="54"/>
    </row>
    <row r="9" spans="1:7" ht="45" customHeight="1" x14ac:dyDescent="0.25">
      <c r="A9" s="12">
        <v>3</v>
      </c>
      <c r="B9" s="17" t="s">
        <v>61</v>
      </c>
      <c r="C9" s="6">
        <v>2.5</v>
      </c>
      <c r="D9" s="18">
        <v>115000</v>
      </c>
      <c r="E9" s="14" t="s">
        <v>4</v>
      </c>
      <c r="F9" s="27">
        <f>2100+4200+4400+4400+3000+3000+4600+4600+3600+3600+4600</f>
        <v>42100</v>
      </c>
      <c r="G9" s="36"/>
    </row>
    <row r="10" spans="1:7" ht="45" customHeight="1" x14ac:dyDescent="0.25">
      <c r="A10" s="12">
        <v>4</v>
      </c>
      <c r="B10" s="13" t="s">
        <v>62</v>
      </c>
      <c r="C10" s="6">
        <v>2.2200000000000002</v>
      </c>
      <c r="D10" s="18">
        <v>2500</v>
      </c>
      <c r="E10" s="19" t="s">
        <v>13</v>
      </c>
      <c r="F10" s="28">
        <f>8400+8400+8800+8800+6000+6000+9200+9200+7200+7200+9200</f>
        <v>88400</v>
      </c>
      <c r="G10" s="36"/>
    </row>
    <row r="11" spans="1:7" ht="45" customHeight="1" x14ac:dyDescent="0.25">
      <c r="A11" s="12">
        <v>5</v>
      </c>
      <c r="B11" s="13" t="s">
        <v>63</v>
      </c>
      <c r="C11" s="12">
        <v>3.1</v>
      </c>
      <c r="D11" s="10">
        <v>20000</v>
      </c>
      <c r="E11" s="47" t="s">
        <v>5</v>
      </c>
      <c r="F11" s="49">
        <f>8000+630</f>
        <v>8630</v>
      </c>
      <c r="G11" s="36"/>
    </row>
    <row r="12" spans="1:7" ht="45" customHeight="1" x14ac:dyDescent="0.25">
      <c r="A12" s="12">
        <v>6</v>
      </c>
      <c r="B12" s="17" t="s">
        <v>64</v>
      </c>
      <c r="C12" s="6">
        <v>3.1</v>
      </c>
      <c r="D12" s="10">
        <v>2000</v>
      </c>
      <c r="E12" s="48"/>
      <c r="F12" s="50"/>
      <c r="G12" s="36"/>
    </row>
    <row r="13" spans="1:7" ht="45" customHeight="1" x14ac:dyDescent="0.25">
      <c r="A13" s="12">
        <v>7</v>
      </c>
      <c r="B13" s="13" t="s">
        <v>65</v>
      </c>
      <c r="C13" s="12" t="s">
        <v>50</v>
      </c>
      <c r="D13" s="10">
        <f>2000+2000</f>
        <v>4000</v>
      </c>
      <c r="E13" s="10"/>
      <c r="F13" s="40"/>
      <c r="G13" s="36"/>
    </row>
    <row r="14" spans="1:7" ht="45" customHeight="1" x14ac:dyDescent="0.25">
      <c r="A14" s="12">
        <v>8</v>
      </c>
      <c r="B14" s="13" t="s">
        <v>66</v>
      </c>
      <c r="C14" s="6">
        <v>3.6</v>
      </c>
      <c r="D14" s="10">
        <v>40000</v>
      </c>
      <c r="E14" s="10"/>
      <c r="F14" s="29"/>
      <c r="G14" s="36"/>
    </row>
    <row r="15" spans="1:7" ht="45" customHeight="1" x14ac:dyDescent="0.25">
      <c r="A15" s="12">
        <v>9</v>
      </c>
      <c r="B15" s="13" t="s">
        <v>67</v>
      </c>
      <c r="C15" s="12">
        <v>3.6</v>
      </c>
      <c r="D15" s="10">
        <v>1500</v>
      </c>
      <c r="E15" s="10"/>
      <c r="F15" s="29"/>
      <c r="G15" s="36"/>
    </row>
    <row r="16" spans="1:7" ht="45" customHeight="1" x14ac:dyDescent="0.25">
      <c r="A16" s="12">
        <v>10</v>
      </c>
      <c r="B16" s="13" t="s">
        <v>68</v>
      </c>
      <c r="C16" s="42" t="s">
        <v>54</v>
      </c>
      <c r="D16" s="10">
        <f>10000+10000+10000+10000+10000+10000+10000+10000+10000+10000</f>
        <v>100000</v>
      </c>
      <c r="E16" s="10"/>
      <c r="F16" s="29"/>
      <c r="G16" s="36"/>
    </row>
    <row r="17" spans="1:7" ht="45" customHeight="1" x14ac:dyDescent="0.25">
      <c r="A17" s="12">
        <v>11</v>
      </c>
      <c r="B17" s="13" t="s">
        <v>69</v>
      </c>
      <c r="C17" s="12">
        <v>4.2</v>
      </c>
      <c r="D17" s="10">
        <v>120000</v>
      </c>
      <c r="E17" s="10"/>
      <c r="F17" s="29"/>
      <c r="G17" s="36"/>
    </row>
    <row r="18" spans="1:7" ht="45" customHeight="1" x14ac:dyDescent="0.25">
      <c r="A18" s="12">
        <v>12</v>
      </c>
      <c r="B18" s="13" t="s">
        <v>70</v>
      </c>
      <c r="C18" s="6">
        <v>4.2</v>
      </c>
      <c r="D18" s="20">
        <v>190000</v>
      </c>
      <c r="E18" s="21"/>
      <c r="F18" s="30"/>
      <c r="G18" s="36"/>
    </row>
    <row r="19" spans="1:7" ht="45" customHeight="1" x14ac:dyDescent="0.25">
      <c r="A19" s="12">
        <v>13</v>
      </c>
      <c r="B19" s="13" t="s">
        <v>71</v>
      </c>
      <c r="C19" s="6" t="s">
        <v>51</v>
      </c>
      <c r="D19" s="10">
        <f>10000+10000+5000</f>
        <v>25000</v>
      </c>
      <c r="E19" s="21"/>
      <c r="F19" s="30"/>
      <c r="G19" s="36"/>
    </row>
    <row r="20" spans="1:7" ht="45" customHeight="1" x14ac:dyDescent="0.25">
      <c r="A20" s="12">
        <v>14</v>
      </c>
      <c r="B20" s="22" t="s">
        <v>72</v>
      </c>
      <c r="C20" s="12" t="s">
        <v>53</v>
      </c>
      <c r="D20" s="10">
        <f>20000+10000</f>
        <v>30000</v>
      </c>
      <c r="E20" s="21"/>
      <c r="F20" s="30"/>
      <c r="G20" s="37"/>
    </row>
    <row r="21" spans="1:7" ht="45" customHeight="1" x14ac:dyDescent="0.25">
      <c r="A21" s="12">
        <v>15</v>
      </c>
      <c r="B21" s="22" t="s">
        <v>73</v>
      </c>
      <c r="C21" s="6">
        <v>5.7</v>
      </c>
      <c r="D21" s="10">
        <v>20000</v>
      </c>
      <c r="E21" s="21"/>
      <c r="F21" s="30"/>
      <c r="G21" s="36"/>
    </row>
    <row r="22" spans="1:7" ht="45" customHeight="1" x14ac:dyDescent="0.25">
      <c r="A22" s="12">
        <v>16</v>
      </c>
      <c r="B22" s="22" t="s">
        <v>74</v>
      </c>
      <c r="C22" s="12">
        <v>5.8</v>
      </c>
      <c r="D22" s="10">
        <v>152000</v>
      </c>
      <c r="E22" s="21"/>
      <c r="F22" s="30"/>
      <c r="G22" s="36"/>
    </row>
    <row r="23" spans="1:7" ht="45" customHeight="1" x14ac:dyDescent="0.25">
      <c r="A23" s="12">
        <v>17</v>
      </c>
      <c r="B23" s="22" t="s">
        <v>75</v>
      </c>
      <c r="C23" s="12">
        <v>5.14</v>
      </c>
      <c r="D23" s="10">
        <v>30000</v>
      </c>
      <c r="E23" s="21"/>
      <c r="F23" s="30"/>
      <c r="G23" s="36"/>
    </row>
    <row r="24" spans="1:7" ht="45" customHeight="1" x14ac:dyDescent="0.25">
      <c r="A24" s="12">
        <v>18</v>
      </c>
      <c r="B24" s="22" t="s">
        <v>76</v>
      </c>
      <c r="C24" s="12">
        <v>5.16</v>
      </c>
      <c r="D24" s="10">
        <v>2000</v>
      </c>
      <c r="E24" s="21"/>
      <c r="F24" s="30"/>
      <c r="G24" s="36"/>
    </row>
    <row r="25" spans="1:7" ht="45" customHeight="1" x14ac:dyDescent="0.25">
      <c r="A25" s="12">
        <v>19</v>
      </c>
      <c r="B25" s="22" t="s">
        <v>77</v>
      </c>
      <c r="C25" s="12">
        <v>5.28</v>
      </c>
      <c r="D25" s="10">
        <v>5000</v>
      </c>
      <c r="E25" s="21"/>
      <c r="F25" s="30"/>
      <c r="G25" s="36"/>
    </row>
    <row r="26" spans="1:7" ht="45" customHeight="1" x14ac:dyDescent="0.25">
      <c r="A26" s="12">
        <v>20</v>
      </c>
      <c r="B26" s="22" t="s">
        <v>78</v>
      </c>
      <c r="C26" s="12">
        <v>5.28</v>
      </c>
      <c r="D26" s="10">
        <v>9000</v>
      </c>
      <c r="E26" s="21"/>
      <c r="F26" s="30"/>
      <c r="G26" s="36"/>
    </row>
    <row r="27" spans="1:7" ht="45" customHeight="1" x14ac:dyDescent="0.25">
      <c r="A27" s="12">
        <v>21</v>
      </c>
      <c r="B27" s="22" t="s">
        <v>79</v>
      </c>
      <c r="C27" s="12">
        <v>6.1</v>
      </c>
      <c r="D27" s="10">
        <v>10000</v>
      </c>
      <c r="E27" s="21"/>
      <c r="F27" s="30"/>
      <c r="G27" s="36"/>
    </row>
    <row r="28" spans="1:7" ht="45" customHeight="1" x14ac:dyDescent="0.25">
      <c r="A28" s="12">
        <v>22</v>
      </c>
      <c r="B28" s="22" t="s">
        <v>80</v>
      </c>
      <c r="C28" s="12">
        <v>6.4</v>
      </c>
      <c r="D28" s="10">
        <v>6000</v>
      </c>
      <c r="E28" s="21"/>
      <c r="F28" s="30"/>
      <c r="G28" s="36"/>
    </row>
    <row r="29" spans="1:7" ht="45" customHeight="1" x14ac:dyDescent="0.25">
      <c r="A29" s="12">
        <v>23</v>
      </c>
      <c r="B29" s="22" t="s">
        <v>81</v>
      </c>
      <c r="C29" s="12">
        <v>6.5</v>
      </c>
      <c r="D29" s="10">
        <v>68800</v>
      </c>
      <c r="E29" s="21"/>
      <c r="F29" s="30"/>
      <c r="G29" s="36"/>
    </row>
    <row r="30" spans="1:7" ht="45" customHeight="1" x14ac:dyDescent="0.25">
      <c r="A30" s="12">
        <v>24</v>
      </c>
      <c r="B30" s="22" t="s">
        <v>82</v>
      </c>
      <c r="C30" s="12">
        <v>6.8</v>
      </c>
      <c r="D30" s="10">
        <v>1000</v>
      </c>
      <c r="E30" s="21"/>
      <c r="F30" s="30"/>
      <c r="G30" s="36"/>
    </row>
    <row r="31" spans="1:7" ht="45" customHeight="1" x14ac:dyDescent="0.25">
      <c r="A31" s="12">
        <v>25</v>
      </c>
      <c r="B31" s="22" t="s">
        <v>83</v>
      </c>
      <c r="C31" s="12">
        <v>6.15</v>
      </c>
      <c r="D31" s="10">
        <v>160000</v>
      </c>
      <c r="E31" s="21"/>
      <c r="F31" s="30"/>
      <c r="G31" s="36"/>
    </row>
    <row r="32" spans="1:7" ht="45" customHeight="1" x14ac:dyDescent="0.25">
      <c r="A32" s="12">
        <v>26</v>
      </c>
      <c r="B32" s="22" t="s">
        <v>84</v>
      </c>
      <c r="C32" s="12">
        <v>6.3</v>
      </c>
      <c r="D32" s="10">
        <v>5000</v>
      </c>
      <c r="E32" s="21"/>
      <c r="F32" s="30"/>
      <c r="G32" s="36"/>
    </row>
    <row r="33" spans="1:7" ht="45" customHeight="1" x14ac:dyDescent="0.25">
      <c r="A33" s="12">
        <v>27</v>
      </c>
      <c r="B33" s="22" t="s">
        <v>85</v>
      </c>
      <c r="C33" s="12">
        <v>7.9</v>
      </c>
      <c r="D33" s="10">
        <v>5000</v>
      </c>
      <c r="E33" s="21"/>
      <c r="F33" s="30"/>
      <c r="G33" s="36"/>
    </row>
    <row r="34" spans="1:7" ht="45" customHeight="1" x14ac:dyDescent="0.25">
      <c r="A34" s="12">
        <v>28</v>
      </c>
      <c r="B34" s="22" t="s">
        <v>86</v>
      </c>
      <c r="C34" s="12">
        <v>7.1</v>
      </c>
      <c r="D34" s="10">
        <v>100000</v>
      </c>
      <c r="E34" s="21"/>
      <c r="F34" s="30"/>
      <c r="G34" s="36"/>
    </row>
    <row r="35" spans="1:7" ht="45" customHeight="1" x14ac:dyDescent="0.25">
      <c r="A35" s="12">
        <v>29</v>
      </c>
      <c r="B35" s="22" t="s">
        <v>87</v>
      </c>
      <c r="C35" s="12">
        <v>7.27</v>
      </c>
      <c r="D35" s="10">
        <v>114540</v>
      </c>
      <c r="E35" s="21"/>
      <c r="F35" s="30"/>
      <c r="G35" s="36"/>
    </row>
    <row r="36" spans="1:7" ht="45" customHeight="1" x14ac:dyDescent="0.25">
      <c r="A36" s="12">
        <v>30</v>
      </c>
      <c r="B36" s="22" t="s">
        <v>88</v>
      </c>
      <c r="C36" s="12">
        <v>8.14</v>
      </c>
      <c r="D36" s="10">
        <v>50000</v>
      </c>
      <c r="E36" s="21"/>
      <c r="F36" s="30"/>
      <c r="G36" s="36"/>
    </row>
    <row r="37" spans="1:7" ht="45" customHeight="1" x14ac:dyDescent="0.25">
      <c r="A37" s="12">
        <v>31</v>
      </c>
      <c r="B37" s="22" t="s">
        <v>89</v>
      </c>
      <c r="C37" s="12">
        <v>8.2100000000000009</v>
      </c>
      <c r="D37" s="10">
        <v>10000</v>
      </c>
      <c r="E37" s="21"/>
      <c r="F37" s="30"/>
      <c r="G37" s="36"/>
    </row>
    <row r="38" spans="1:7" ht="45" customHeight="1" x14ac:dyDescent="0.25">
      <c r="A38" s="12">
        <v>32</v>
      </c>
      <c r="B38" s="22" t="s">
        <v>90</v>
      </c>
      <c r="C38" s="12">
        <v>9.19</v>
      </c>
      <c r="D38" s="10">
        <v>7000</v>
      </c>
      <c r="E38" s="21"/>
      <c r="F38" s="30"/>
      <c r="G38" s="36"/>
    </row>
    <row r="39" spans="1:7" ht="45" customHeight="1" x14ac:dyDescent="0.25">
      <c r="A39" s="12">
        <v>33</v>
      </c>
      <c r="B39" s="22" t="s">
        <v>91</v>
      </c>
      <c r="C39" s="12">
        <v>9.27</v>
      </c>
      <c r="D39" s="10">
        <v>10000</v>
      </c>
      <c r="E39" s="21"/>
      <c r="F39" s="30"/>
      <c r="G39" s="36"/>
    </row>
    <row r="40" spans="1:7" ht="45" customHeight="1" x14ac:dyDescent="0.25">
      <c r="A40" s="12">
        <v>34</v>
      </c>
      <c r="B40" s="22" t="s">
        <v>92</v>
      </c>
      <c r="C40" s="12">
        <v>10.24</v>
      </c>
      <c r="D40" s="10">
        <v>20000</v>
      </c>
      <c r="E40" s="21"/>
      <c r="F40" s="30"/>
      <c r="G40" s="36"/>
    </row>
    <row r="41" spans="1:7" ht="45" customHeight="1" x14ac:dyDescent="0.25">
      <c r="A41" s="12">
        <v>35</v>
      </c>
      <c r="B41" s="22" t="s">
        <v>93</v>
      </c>
      <c r="C41" s="12">
        <v>10.24</v>
      </c>
      <c r="D41" s="10">
        <v>30000</v>
      </c>
      <c r="E41" s="21"/>
      <c r="F41" s="30"/>
      <c r="G41" s="36"/>
    </row>
    <row r="42" spans="1:7" ht="45" customHeight="1" x14ac:dyDescent="0.25">
      <c r="A42" s="12">
        <v>36</v>
      </c>
      <c r="B42" s="22" t="s">
        <v>94</v>
      </c>
      <c r="C42" s="12">
        <v>11.19</v>
      </c>
      <c r="D42" s="10">
        <v>2000</v>
      </c>
      <c r="E42" s="21"/>
      <c r="F42" s="30"/>
      <c r="G42" s="36"/>
    </row>
    <row r="43" spans="1:7" ht="45" customHeight="1" x14ac:dyDescent="0.25">
      <c r="A43" s="12">
        <v>37</v>
      </c>
      <c r="B43" s="22" t="s">
        <v>95</v>
      </c>
      <c r="C43" s="12">
        <v>11.27</v>
      </c>
      <c r="D43" s="10">
        <v>10000</v>
      </c>
      <c r="E43" s="21"/>
      <c r="F43" s="30"/>
      <c r="G43" s="36"/>
    </row>
    <row r="44" spans="1:7" ht="45" customHeight="1" x14ac:dyDescent="0.25">
      <c r="A44" s="12">
        <v>38</v>
      </c>
      <c r="B44" s="22" t="s">
        <v>96</v>
      </c>
      <c r="C44" s="12">
        <v>12.11</v>
      </c>
      <c r="D44" s="10">
        <v>50000</v>
      </c>
      <c r="E44" s="21"/>
      <c r="F44" s="30"/>
      <c r="G44" s="36"/>
    </row>
    <row r="45" spans="1:7" ht="45" customHeight="1" x14ac:dyDescent="0.25">
      <c r="A45" s="12">
        <v>39</v>
      </c>
      <c r="B45" s="22" t="s">
        <v>63</v>
      </c>
      <c r="C45" s="12">
        <v>12.13</v>
      </c>
      <c r="D45" s="10">
        <v>20000</v>
      </c>
      <c r="E45" s="21"/>
      <c r="F45" s="30"/>
      <c r="G45" s="36"/>
    </row>
    <row r="46" spans="1:7" ht="45" customHeight="1" x14ac:dyDescent="0.25">
      <c r="A46" s="12"/>
      <c r="B46" s="22"/>
      <c r="C46" s="12"/>
      <c r="D46" s="10"/>
      <c r="E46" s="21"/>
      <c r="F46" s="30"/>
      <c r="G46" s="36"/>
    </row>
    <row r="47" spans="1:7" ht="45" customHeight="1" x14ac:dyDescent="0.25">
      <c r="A47" s="13"/>
      <c r="B47" s="13" t="s">
        <v>48</v>
      </c>
      <c r="C47" s="12"/>
      <c r="D47" s="10">
        <f>SUM(D7:D46)</f>
        <v>1645340</v>
      </c>
      <c r="E47" s="13"/>
      <c r="F47" s="18">
        <f>SUM(F7:F22)</f>
        <v>1610160</v>
      </c>
      <c r="G47" s="44"/>
    </row>
    <row r="48" spans="1:7" ht="45" customHeight="1" x14ac:dyDescent="0.25">
      <c r="A48" s="13"/>
      <c r="B48" s="22" t="s">
        <v>57</v>
      </c>
      <c r="C48" s="12"/>
      <c r="D48" s="10">
        <f>D47-F47</f>
        <v>35180</v>
      </c>
      <c r="E48" s="13"/>
      <c r="F48" s="18"/>
      <c r="G48" s="44"/>
    </row>
    <row r="49" spans="1:7" ht="45" customHeight="1" x14ac:dyDescent="0.25">
      <c r="A49" s="13"/>
      <c r="B49" s="43" t="s">
        <v>58</v>
      </c>
      <c r="C49" s="12"/>
      <c r="D49" s="10">
        <v>1066562</v>
      </c>
      <c r="E49" s="13"/>
      <c r="F49" s="18"/>
      <c r="G49" s="44"/>
    </row>
    <row r="50" spans="1:7" ht="45" customHeight="1" x14ac:dyDescent="0.25">
      <c r="A50" s="13"/>
      <c r="B50" s="13" t="s">
        <v>59</v>
      </c>
      <c r="C50" s="12"/>
      <c r="D50" s="10">
        <f>D48+D49</f>
        <v>1101742</v>
      </c>
      <c r="E50" s="13"/>
      <c r="F50" s="34"/>
      <c r="G50" s="32"/>
    </row>
    <row r="51" spans="1:7" x14ac:dyDescent="0.25">
      <c r="A51" s="23" t="s">
        <v>12</v>
      </c>
    </row>
  </sheetData>
  <mergeCells count="7">
    <mergeCell ref="A4:G4"/>
    <mergeCell ref="A3:G3"/>
    <mergeCell ref="A2:G2"/>
    <mergeCell ref="E11:E12"/>
    <mergeCell ref="F11:F12"/>
    <mergeCell ref="F5:G5"/>
    <mergeCell ref="G7:G8"/>
  </mergeCells>
  <phoneticPr fontId="1" type="noConversion"/>
  <pageMargins left="0.78740157480314965" right="0.70866141732283472" top="0.55118110236220474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opLeftCell="A13" workbookViewId="0">
      <selection activeCell="B18" sqref="B18"/>
    </sheetView>
  </sheetViews>
  <sheetFormatPr defaultRowHeight="19.5" x14ac:dyDescent="0.25"/>
  <cols>
    <col min="1" max="1" width="9" style="3"/>
    <col min="2" max="2" width="27.875" style="3" customWidth="1"/>
    <col min="3" max="3" width="22.5" style="24" customWidth="1"/>
    <col min="4" max="4" width="19.125" style="3" customWidth="1"/>
    <col min="5" max="5" width="21.75" style="3" customWidth="1"/>
    <col min="6" max="6" width="20" style="3" customWidth="1"/>
    <col min="7" max="7" width="14.625" style="3" customWidth="1"/>
    <col min="8" max="16384" width="9" style="3"/>
  </cols>
  <sheetData>
    <row r="2" spans="1:7" x14ac:dyDescent="0.25">
      <c r="A2" s="45"/>
      <c r="B2" s="46"/>
      <c r="C2" s="46"/>
      <c r="D2" s="46"/>
      <c r="E2" s="46"/>
      <c r="F2" s="46"/>
      <c r="G2" s="46"/>
    </row>
    <row r="3" spans="1:7" x14ac:dyDescent="0.25">
      <c r="A3" s="45" t="s">
        <v>42</v>
      </c>
      <c r="B3" s="46"/>
      <c r="C3" s="46"/>
      <c r="D3" s="46"/>
      <c r="E3" s="46"/>
      <c r="F3" s="46"/>
      <c r="G3" s="46"/>
    </row>
    <row r="4" spans="1:7" x14ac:dyDescent="0.25">
      <c r="A4" s="45" t="s">
        <v>46</v>
      </c>
      <c r="B4" s="46"/>
      <c r="C4" s="46"/>
      <c r="D4" s="46"/>
      <c r="E4" s="46"/>
      <c r="F4" s="46"/>
      <c r="G4" s="46"/>
    </row>
    <row r="5" spans="1:7" x14ac:dyDescent="0.25">
      <c r="A5" s="24"/>
      <c r="B5" s="25"/>
      <c r="C5" s="25"/>
      <c r="D5" s="25"/>
      <c r="E5" s="25"/>
      <c r="F5" s="51" t="s">
        <v>6</v>
      </c>
      <c r="G5" s="52"/>
    </row>
    <row r="6" spans="1:7" ht="36" customHeight="1" x14ac:dyDescent="0.25">
      <c r="A6" s="57" t="s">
        <v>11</v>
      </c>
      <c r="B6" s="5" t="s">
        <v>0</v>
      </c>
      <c r="C6" s="6" t="s">
        <v>9</v>
      </c>
      <c r="D6" s="7" t="s">
        <v>7</v>
      </c>
      <c r="E6" s="8" t="s">
        <v>1</v>
      </c>
      <c r="F6" s="33" t="s">
        <v>8</v>
      </c>
      <c r="G6" s="31" t="s">
        <v>43</v>
      </c>
    </row>
    <row r="7" spans="1:7" ht="42" customHeight="1" x14ac:dyDescent="0.25">
      <c r="A7" s="58"/>
      <c r="B7" s="6" t="s">
        <v>14</v>
      </c>
      <c r="C7" s="9"/>
      <c r="D7" s="10">
        <v>535887</v>
      </c>
      <c r="E7" s="11"/>
      <c r="F7" s="18">
        <v>0</v>
      </c>
      <c r="G7" s="38" t="s">
        <v>44</v>
      </c>
    </row>
    <row r="8" spans="1:7" ht="45" customHeight="1" x14ac:dyDescent="0.25">
      <c r="A8" s="12">
        <v>1</v>
      </c>
      <c r="B8" s="13" t="s">
        <v>33</v>
      </c>
      <c r="C8" s="12" t="s">
        <v>24</v>
      </c>
      <c r="D8" s="10">
        <f>2000+1000+1000</f>
        <v>4000</v>
      </c>
      <c r="E8" s="14" t="s">
        <v>2</v>
      </c>
      <c r="F8" s="26">
        <f>36570+50340+33160+45900+38610+50130+46890+44390+36900+39180+43650+44850</f>
        <v>510570</v>
      </c>
      <c r="G8" s="39" t="s">
        <v>45</v>
      </c>
    </row>
    <row r="9" spans="1:7" ht="45" customHeight="1" x14ac:dyDescent="0.25">
      <c r="A9" s="12">
        <v>2</v>
      </c>
      <c r="B9" s="15" t="s">
        <v>15</v>
      </c>
      <c r="C9" s="1" t="s">
        <v>29</v>
      </c>
      <c r="D9" s="16">
        <f>5000+5000+5000+5000+5000</f>
        <v>25000</v>
      </c>
      <c r="E9" s="14" t="s">
        <v>3</v>
      </c>
      <c r="F9" s="27">
        <v>0</v>
      </c>
      <c r="G9" s="35"/>
    </row>
    <row r="10" spans="1:7" ht="45" customHeight="1" x14ac:dyDescent="0.25">
      <c r="A10" s="12">
        <v>3</v>
      </c>
      <c r="B10" s="17" t="s">
        <v>34</v>
      </c>
      <c r="C10" s="6" t="s">
        <v>31</v>
      </c>
      <c r="D10" s="18">
        <f>5000+5000</f>
        <v>10000</v>
      </c>
      <c r="E10" s="14" t="s">
        <v>4</v>
      </c>
      <c r="F10" s="27">
        <f>2300+4600+2100+4200+2300+4600+4400+2200+1900+3800+2200+4400</f>
        <v>39000</v>
      </c>
      <c r="G10" s="36"/>
    </row>
    <row r="11" spans="1:7" ht="45" customHeight="1" x14ac:dyDescent="0.25">
      <c r="A11" s="12">
        <v>4</v>
      </c>
      <c r="B11" s="13" t="s">
        <v>35</v>
      </c>
      <c r="C11" s="6">
        <v>7.28</v>
      </c>
      <c r="D11" s="18">
        <v>10000</v>
      </c>
      <c r="E11" s="19" t="s">
        <v>13</v>
      </c>
      <c r="F11" s="28">
        <f>9200+9200+8400+8400+9200+9200+8800+8800+7600+7600+8800+8800</f>
        <v>104000</v>
      </c>
      <c r="G11" s="36"/>
    </row>
    <row r="12" spans="1:7" ht="45" customHeight="1" x14ac:dyDescent="0.25">
      <c r="A12" s="12">
        <v>5</v>
      </c>
      <c r="B12" s="13" t="s">
        <v>36</v>
      </c>
      <c r="C12" s="12">
        <v>8.1999999999999993</v>
      </c>
      <c r="D12" s="10">
        <f>2000</f>
        <v>2000</v>
      </c>
      <c r="E12" s="47" t="s">
        <v>5</v>
      </c>
      <c r="F12" s="55">
        <f>972+950+732+630+4600+3000+4800+150+392+1279+628+1000+627+415</f>
        <v>20175</v>
      </c>
      <c r="G12" s="36"/>
    </row>
    <row r="13" spans="1:7" ht="45" customHeight="1" x14ac:dyDescent="0.25">
      <c r="A13" s="12">
        <v>6</v>
      </c>
      <c r="B13" s="17" t="s">
        <v>16</v>
      </c>
      <c r="C13" s="6">
        <v>8.3000000000000007</v>
      </c>
      <c r="D13" s="10">
        <v>166420</v>
      </c>
      <c r="E13" s="48"/>
      <c r="F13" s="56"/>
      <c r="G13" s="36"/>
    </row>
    <row r="14" spans="1:7" ht="45" customHeight="1" x14ac:dyDescent="0.25">
      <c r="A14" s="12">
        <v>7</v>
      </c>
      <c r="B14" s="13" t="s">
        <v>37</v>
      </c>
      <c r="C14" s="12" t="s">
        <v>20</v>
      </c>
      <c r="D14" s="10">
        <f>6000+6000</f>
        <v>12000</v>
      </c>
      <c r="E14" s="10"/>
      <c r="F14" s="29"/>
      <c r="G14" s="36"/>
    </row>
    <row r="15" spans="1:7" ht="45" customHeight="1" x14ac:dyDescent="0.25">
      <c r="A15" s="12">
        <v>8</v>
      </c>
      <c r="B15" s="13" t="s">
        <v>38</v>
      </c>
      <c r="C15" s="6">
        <v>8.6999999999999993</v>
      </c>
      <c r="D15" s="10">
        <v>20000</v>
      </c>
      <c r="E15" s="10"/>
      <c r="F15" s="29"/>
      <c r="G15" s="36"/>
    </row>
    <row r="16" spans="1:7" ht="45" customHeight="1" x14ac:dyDescent="0.25">
      <c r="A16" s="12">
        <v>9</v>
      </c>
      <c r="B16" s="13" t="s">
        <v>17</v>
      </c>
      <c r="C16" s="12">
        <v>8.9</v>
      </c>
      <c r="D16" s="10">
        <v>20000</v>
      </c>
      <c r="E16" s="10"/>
      <c r="F16" s="29"/>
      <c r="G16" s="36"/>
    </row>
    <row r="17" spans="1:7" ht="45" customHeight="1" x14ac:dyDescent="0.25">
      <c r="A17" s="12">
        <v>10</v>
      </c>
      <c r="B17" s="13" t="s">
        <v>18</v>
      </c>
      <c r="C17" s="12">
        <v>8.9</v>
      </c>
      <c r="D17" s="10">
        <v>100000</v>
      </c>
      <c r="E17" s="10"/>
      <c r="F17" s="29"/>
      <c r="G17" s="36"/>
    </row>
    <row r="18" spans="1:7" ht="45" customHeight="1" x14ac:dyDescent="0.25">
      <c r="A18" s="12">
        <v>11</v>
      </c>
      <c r="B18" s="13" t="s">
        <v>19</v>
      </c>
      <c r="C18" s="12" t="s">
        <v>21</v>
      </c>
      <c r="D18" s="10">
        <f>19500+19500</f>
        <v>39000</v>
      </c>
      <c r="E18" s="10"/>
      <c r="F18" s="29"/>
      <c r="G18" s="36"/>
    </row>
    <row r="19" spans="1:7" ht="45" customHeight="1" x14ac:dyDescent="0.25">
      <c r="A19" s="12">
        <v>12</v>
      </c>
      <c r="B19" s="13" t="s">
        <v>22</v>
      </c>
      <c r="C19" s="6">
        <v>11.3</v>
      </c>
      <c r="D19" s="20">
        <v>200000</v>
      </c>
      <c r="E19" s="21"/>
      <c r="F19" s="30"/>
      <c r="G19" s="36"/>
    </row>
    <row r="20" spans="1:7" ht="45" customHeight="1" x14ac:dyDescent="0.25">
      <c r="A20" s="12">
        <v>13</v>
      </c>
      <c r="B20" s="13" t="s">
        <v>23</v>
      </c>
      <c r="C20" s="6">
        <v>11.9</v>
      </c>
      <c r="D20" s="10">
        <v>3000</v>
      </c>
      <c r="E20" s="21"/>
      <c r="F20" s="30"/>
      <c r="G20" s="36"/>
    </row>
    <row r="21" spans="1:7" ht="45" customHeight="1" x14ac:dyDescent="0.25">
      <c r="A21" s="12">
        <v>14</v>
      </c>
      <c r="B21" s="22" t="s">
        <v>39</v>
      </c>
      <c r="C21" s="12">
        <v>11.9</v>
      </c>
      <c r="D21" s="10">
        <v>10000</v>
      </c>
      <c r="E21" s="21"/>
      <c r="F21" s="30"/>
      <c r="G21" s="37"/>
    </row>
    <row r="22" spans="1:7" ht="45" customHeight="1" x14ac:dyDescent="0.25">
      <c r="A22" s="12">
        <v>15</v>
      </c>
      <c r="B22" s="22" t="s">
        <v>40</v>
      </c>
      <c r="C22" s="6">
        <v>11.14</v>
      </c>
      <c r="D22" s="10">
        <v>3000</v>
      </c>
      <c r="E22" s="21"/>
      <c r="F22" s="30"/>
      <c r="G22" s="36"/>
    </row>
    <row r="23" spans="1:7" ht="45" customHeight="1" x14ac:dyDescent="0.25">
      <c r="A23" s="12">
        <v>16</v>
      </c>
      <c r="B23" s="22" t="s">
        <v>25</v>
      </c>
      <c r="C23" s="12">
        <v>11.23</v>
      </c>
      <c r="D23" s="10">
        <v>50000</v>
      </c>
      <c r="E23" s="21"/>
      <c r="F23" s="30"/>
      <c r="G23" s="36"/>
    </row>
    <row r="24" spans="1:7" ht="45" customHeight="1" x14ac:dyDescent="0.25">
      <c r="A24" s="12">
        <v>17</v>
      </c>
      <c r="B24" s="22" t="s">
        <v>27</v>
      </c>
      <c r="C24" s="12">
        <v>12.1</v>
      </c>
      <c r="D24" s="10">
        <v>300000</v>
      </c>
      <c r="E24" s="21"/>
      <c r="F24" s="30"/>
      <c r="G24" s="36"/>
    </row>
    <row r="25" spans="1:7" ht="45" customHeight="1" x14ac:dyDescent="0.25">
      <c r="A25" s="12">
        <v>18</v>
      </c>
      <c r="B25" s="22" t="s">
        <v>28</v>
      </c>
      <c r="C25" s="12">
        <v>12.31</v>
      </c>
      <c r="D25" s="10">
        <v>50000</v>
      </c>
      <c r="E25" s="21"/>
      <c r="F25" s="30"/>
      <c r="G25" s="36"/>
    </row>
    <row r="26" spans="1:7" ht="45" customHeight="1" x14ac:dyDescent="0.25">
      <c r="A26" s="12">
        <v>19</v>
      </c>
      <c r="B26" s="22" t="s">
        <v>30</v>
      </c>
      <c r="C26" s="12">
        <v>12.5</v>
      </c>
      <c r="D26" s="10">
        <v>120000</v>
      </c>
      <c r="E26" s="21"/>
      <c r="F26" s="30"/>
      <c r="G26" s="36"/>
    </row>
    <row r="27" spans="1:7" ht="45" customHeight="1" x14ac:dyDescent="0.25">
      <c r="A27" s="12">
        <v>20</v>
      </c>
      <c r="B27" s="22" t="s">
        <v>32</v>
      </c>
      <c r="C27" s="12">
        <v>12.25</v>
      </c>
      <c r="D27" s="10">
        <v>10000</v>
      </c>
      <c r="E27" s="21"/>
      <c r="F27" s="30"/>
      <c r="G27" s="36"/>
    </row>
    <row r="28" spans="1:7" ht="45" customHeight="1" x14ac:dyDescent="0.25">
      <c r="A28" s="12">
        <v>21</v>
      </c>
      <c r="B28" s="22" t="s">
        <v>41</v>
      </c>
      <c r="C28" s="12">
        <v>12.31</v>
      </c>
      <c r="D28" s="10">
        <v>50000</v>
      </c>
      <c r="E28" s="21"/>
      <c r="F28" s="30"/>
      <c r="G28" s="36"/>
    </row>
    <row r="29" spans="1:7" ht="45" customHeight="1" x14ac:dyDescent="0.25">
      <c r="A29" s="13"/>
      <c r="B29" s="13" t="s">
        <v>26</v>
      </c>
      <c r="C29" s="12"/>
      <c r="D29" s="10">
        <f>SUM(D8:D28)</f>
        <v>1204420</v>
      </c>
      <c r="E29" s="13"/>
      <c r="F29" s="18">
        <f>SUM(F8:F23)</f>
        <v>673745</v>
      </c>
      <c r="G29" s="32"/>
    </row>
    <row r="30" spans="1:7" ht="45" customHeight="1" x14ac:dyDescent="0.25">
      <c r="A30" s="13"/>
      <c r="B30" s="13" t="s">
        <v>10</v>
      </c>
      <c r="C30" s="12"/>
      <c r="D30" s="10">
        <f>D7+D29</f>
        <v>1740307</v>
      </c>
      <c r="E30" s="13"/>
      <c r="F30" s="34">
        <f>F7+F29</f>
        <v>673745</v>
      </c>
      <c r="G30" s="32">
        <f>D30-F29</f>
        <v>1066562</v>
      </c>
    </row>
    <row r="31" spans="1:7" x14ac:dyDescent="0.25">
      <c r="A31" s="23" t="s">
        <v>12</v>
      </c>
    </row>
  </sheetData>
  <mergeCells count="7">
    <mergeCell ref="E12:E13"/>
    <mergeCell ref="F12:F13"/>
    <mergeCell ref="A2:G2"/>
    <mergeCell ref="A3:G3"/>
    <mergeCell ref="A4:G4"/>
    <mergeCell ref="F5:G5"/>
    <mergeCell ref="A6:A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6.5" x14ac:dyDescent="0.25"/>
  <sheetData>
    <row r="1" spans="1:2" x14ac:dyDescent="0.25">
      <c r="A1" t="s">
        <v>47</v>
      </c>
      <c r="B1">
        <v>1.4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18里</vt:lpstr>
      <vt:lpstr>工作表3</vt:lpstr>
      <vt:lpstr>工作表1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cp:lastPrinted>2019-01-21T06:01:05Z</cp:lastPrinted>
  <dcterms:created xsi:type="dcterms:W3CDTF">2016-01-19T08:14:55Z</dcterms:created>
  <dcterms:modified xsi:type="dcterms:W3CDTF">2019-01-21T06:08:37Z</dcterms:modified>
</cp:coreProperties>
</file>