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\\172.22.154.60\共用資料區\教保課\教保課\●  據點 核定補助\113核定補助(~勿更動~)\@年度報結表單\"/>
    </mc:Choice>
  </mc:AlternateContent>
  <xr:revisionPtr revIDLastSave="0" documentId="13_ncr:1_{EE007871-11D9-467D-94B4-6D0D98E4C537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數字檔案參考" sheetId="10" state="hidden" r:id="rId1"/>
    <sheet name="1.合計總表" sheetId="2" r:id="rId2"/>
    <sheet name="2.考核表(勿更動)" sheetId="1" r:id="rId3"/>
    <sheet name="3.支出憑證簿(勿更動)" sheetId="4" r:id="rId4"/>
    <sheet name="4.中央報結表(勿更動)" sheetId="5" r:id="rId5"/>
    <sheet name="參考表" sheetId="3" state="hidden" r:id="rId6"/>
    <sheet name="Sheet1" sheetId="8" state="hidden" r:id="rId7"/>
  </sheets>
  <definedNames>
    <definedName name="_xlnm._FilterDatabase" localSheetId="0" hidden="1">數字檔案參考!$A$3:$AH$435</definedName>
    <definedName name="_xlnm.Print_Area" localSheetId="1">'1.合計總表'!$A$1:$D$56</definedName>
    <definedName name="_xlnm.Print_Area" localSheetId="3">'3.支出憑證簿(勿更動)'!$A$1:$C$23</definedName>
    <definedName name="Z_1512DD5D_69F8_4002_A034_8785ED4A1F4C_.wvu.FilterData" localSheetId="0" hidden="1">數字檔案參考!$A$3:$AH$384</definedName>
    <definedName name="Z_60598D33_6A3F_433F_964F_F2F31B0C9899_.wvu.FilterData" localSheetId="0" hidden="1">數字檔案參考!$A$3:$AH$381</definedName>
    <definedName name="Z_7402F3BC_2373_440D_AE90_B54FCB1D184F_.wvu.FilterData" localSheetId="0" hidden="1">數字檔案參考!$A$3:$AH$381</definedName>
    <definedName name="Z_966C8543_F223_4A24_A5B1_98112B4500B8_.wvu.FilterData" localSheetId="0" hidden="1">數字檔案參考!$A$3:$AH$381</definedName>
    <definedName name="Z_99579BBB_DBB5_4791_B90E_91763E683734_.wvu.FilterData" localSheetId="0" hidden="1">數字檔案參考!$A$3:$AH$381</definedName>
    <definedName name="Z_DBC45B79_FA48_445F_B093_8253EFC4C965_.wvu.FilterData" localSheetId="0" hidden="1">數字檔案參考!$A$3:$AH$381</definedName>
    <definedName name="Z_F9F39598_EE44_4B09_A111_3C7359BED67F_.wvu.FilterData" localSheetId="0" hidden="1">數字檔案參考!$A$3:$AH$381</definedName>
    <definedName name="Z_FC752976_F269_408E_A5CE_EB48DFFAB79A_.wvu.FilterData" localSheetId="0" hidden="1">數字檔案參考!$A$3:$AH$384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4" l="1"/>
  <c r="B5" i="4"/>
  <c r="B1" i="4"/>
  <c r="A9" i="1"/>
  <c r="D12" i="2"/>
  <c r="D11" i="2"/>
  <c r="D10" i="2"/>
  <c r="D9" i="2"/>
  <c r="B8" i="2"/>
  <c r="B7" i="2"/>
  <c r="AF6" i="10"/>
  <c r="AF7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F99" i="10"/>
  <c r="AF100" i="10"/>
  <c r="AF101" i="10"/>
  <c r="AF102" i="10"/>
  <c r="AF103" i="10"/>
  <c r="AF104" i="10"/>
  <c r="AF105" i="10"/>
  <c r="AF106" i="10"/>
  <c r="AF107" i="10"/>
  <c r="AF108" i="10"/>
  <c r="AF109" i="10"/>
  <c r="AF110" i="10"/>
  <c r="AF111" i="10"/>
  <c r="AF112" i="10"/>
  <c r="AF113" i="10"/>
  <c r="AF114" i="10"/>
  <c r="AF115" i="10"/>
  <c r="AF116" i="10"/>
  <c r="AF117" i="10"/>
  <c r="AF118" i="10"/>
  <c r="AF119" i="10"/>
  <c r="AF120" i="10"/>
  <c r="AF121" i="10"/>
  <c r="AF122" i="10"/>
  <c r="AF123" i="10"/>
  <c r="AF124" i="10"/>
  <c r="AF125" i="10"/>
  <c r="AF126" i="10"/>
  <c r="AF127" i="10"/>
  <c r="AF128" i="10"/>
  <c r="AF129" i="10"/>
  <c r="AF130" i="10"/>
  <c r="AF131" i="10"/>
  <c r="AF132" i="10"/>
  <c r="AF133" i="10"/>
  <c r="AF134" i="10"/>
  <c r="AF135" i="10"/>
  <c r="AF136" i="10"/>
  <c r="AF137" i="10"/>
  <c r="AF138" i="10"/>
  <c r="AF139" i="10"/>
  <c r="AF140" i="10"/>
  <c r="AF141" i="10"/>
  <c r="AF142" i="10"/>
  <c r="AF143" i="10"/>
  <c r="AF144" i="10"/>
  <c r="AF145" i="10"/>
  <c r="AF146" i="10"/>
  <c r="AF147" i="10"/>
  <c r="AF148" i="10"/>
  <c r="AF149" i="10"/>
  <c r="AF150" i="10"/>
  <c r="AF151" i="10"/>
  <c r="AF152" i="10"/>
  <c r="AF153" i="10"/>
  <c r="AF154" i="10"/>
  <c r="AF155" i="10"/>
  <c r="AF156" i="10"/>
  <c r="AF157" i="10"/>
  <c r="AF158" i="10"/>
  <c r="AF159" i="10"/>
  <c r="AF160" i="10"/>
  <c r="AF161" i="10"/>
  <c r="AF162" i="10"/>
  <c r="AF163" i="10"/>
  <c r="AF164" i="10"/>
  <c r="AF165" i="10"/>
  <c r="AF166" i="10"/>
  <c r="AF167" i="10"/>
  <c r="AF168" i="10"/>
  <c r="AF169" i="10"/>
  <c r="AF170" i="10"/>
  <c r="AF171" i="10"/>
  <c r="AF172" i="10"/>
  <c r="AF173" i="10"/>
  <c r="AF174" i="10"/>
  <c r="AF175" i="10"/>
  <c r="AF176" i="10"/>
  <c r="AF177" i="10"/>
  <c r="AF178" i="10"/>
  <c r="AF179" i="10"/>
  <c r="AF180" i="10"/>
  <c r="AF181" i="10"/>
  <c r="AF182" i="10"/>
  <c r="AF183" i="10"/>
  <c r="AF184" i="10"/>
  <c r="AF185" i="10"/>
  <c r="AF186" i="10"/>
  <c r="AF187" i="10"/>
  <c r="AF188" i="10"/>
  <c r="AF189" i="10"/>
  <c r="AF190" i="10"/>
  <c r="AF191" i="10"/>
  <c r="AF192" i="10"/>
  <c r="AF193" i="10"/>
  <c r="AF194" i="10"/>
  <c r="AF195" i="10"/>
  <c r="AF196" i="10"/>
  <c r="AF197" i="10"/>
  <c r="AF198" i="10"/>
  <c r="AF199" i="10"/>
  <c r="AF200" i="10"/>
  <c r="AF201" i="10"/>
  <c r="AF202" i="10"/>
  <c r="AF203" i="10"/>
  <c r="AF204" i="10"/>
  <c r="AF205" i="10"/>
  <c r="AF206" i="10"/>
  <c r="AF207" i="10"/>
  <c r="AF208" i="10"/>
  <c r="AF209" i="10"/>
  <c r="AF210" i="10"/>
  <c r="AF211" i="10"/>
  <c r="AF212" i="10"/>
  <c r="AF213" i="10"/>
  <c r="AF214" i="10"/>
  <c r="AF215" i="10"/>
  <c r="AF216" i="10"/>
  <c r="AF217" i="10"/>
  <c r="AF218" i="10"/>
  <c r="AF219" i="10"/>
  <c r="AF220" i="10"/>
  <c r="AF221" i="10"/>
  <c r="AF222" i="10"/>
  <c r="AF223" i="10"/>
  <c r="AF224" i="10"/>
  <c r="AF225" i="10"/>
  <c r="AF226" i="10"/>
  <c r="AF227" i="10"/>
  <c r="AF228" i="10"/>
  <c r="AF229" i="10"/>
  <c r="AF230" i="10"/>
  <c r="AF231" i="10"/>
  <c r="AF232" i="10"/>
  <c r="AF233" i="10"/>
  <c r="AF234" i="10"/>
  <c r="AF235" i="10"/>
  <c r="AF236" i="10"/>
  <c r="AF237" i="10"/>
  <c r="AF238" i="10"/>
  <c r="AF239" i="10"/>
  <c r="AF240" i="10"/>
  <c r="AF241" i="10"/>
  <c r="AF242" i="10"/>
  <c r="AF243" i="10"/>
  <c r="AF244" i="10"/>
  <c r="AF245" i="10"/>
  <c r="AF246" i="10"/>
  <c r="AF247" i="10"/>
  <c r="AF248" i="10"/>
  <c r="AF249" i="10"/>
  <c r="AF250" i="10"/>
  <c r="AF251" i="10"/>
  <c r="AF252" i="10"/>
  <c r="AF253" i="10"/>
  <c r="AF254" i="10"/>
  <c r="AF255" i="10"/>
  <c r="AF256" i="10"/>
  <c r="AF257" i="10"/>
  <c r="AF258" i="10"/>
  <c r="AF259" i="10"/>
  <c r="AF260" i="10"/>
  <c r="AF261" i="10"/>
  <c r="AF262" i="10"/>
  <c r="AF263" i="10"/>
  <c r="AF264" i="10"/>
  <c r="AF265" i="10"/>
  <c r="AF266" i="10"/>
  <c r="AF267" i="10"/>
  <c r="AF268" i="10"/>
  <c r="AF269" i="10"/>
  <c r="AF270" i="10"/>
  <c r="AF271" i="10"/>
  <c r="AF272" i="10"/>
  <c r="AF273" i="10"/>
  <c r="AF274" i="10"/>
  <c r="AF275" i="10"/>
  <c r="AF276" i="10"/>
  <c r="AF277" i="10"/>
  <c r="AF278" i="10"/>
  <c r="AF279" i="10"/>
  <c r="AF280" i="10"/>
  <c r="AF281" i="10"/>
  <c r="AF282" i="10"/>
  <c r="AF283" i="10"/>
  <c r="AF284" i="10"/>
  <c r="AF285" i="10"/>
  <c r="AF286" i="10"/>
  <c r="AF287" i="10"/>
  <c r="AF288" i="10"/>
  <c r="AF289" i="10"/>
  <c r="AF290" i="10"/>
  <c r="AF291" i="10"/>
  <c r="AF292" i="10"/>
  <c r="AF293" i="10"/>
  <c r="AF294" i="10"/>
  <c r="AF295" i="10"/>
  <c r="AF296" i="10"/>
  <c r="AF297" i="10"/>
  <c r="AF298" i="10"/>
  <c r="AF299" i="10"/>
  <c r="AF300" i="10"/>
  <c r="AF301" i="10"/>
  <c r="AF302" i="10"/>
  <c r="AF303" i="10"/>
  <c r="AF304" i="10"/>
  <c r="AF305" i="10"/>
  <c r="AF306" i="10"/>
  <c r="AF307" i="10"/>
  <c r="AF308" i="10"/>
  <c r="AF309" i="10"/>
  <c r="AF310" i="10"/>
  <c r="AF311" i="10"/>
  <c r="AF312" i="10"/>
  <c r="AF313" i="10"/>
  <c r="AF314" i="10"/>
  <c r="AF315" i="10"/>
  <c r="AF316" i="10"/>
  <c r="AF317" i="10"/>
  <c r="AF318" i="10"/>
  <c r="AF319" i="10"/>
  <c r="AF320" i="10"/>
  <c r="AF321" i="10"/>
  <c r="AF322" i="10"/>
  <c r="AF323" i="10"/>
  <c r="AF324" i="10"/>
  <c r="AF325" i="10"/>
  <c r="AF326" i="10"/>
  <c r="AF327" i="10"/>
  <c r="AF328" i="10"/>
  <c r="AF329" i="10"/>
  <c r="AF330" i="10"/>
  <c r="AF331" i="10"/>
  <c r="AF332" i="10"/>
  <c r="AF333" i="10"/>
  <c r="AF334" i="10"/>
  <c r="AF335" i="10"/>
  <c r="AF336" i="10"/>
  <c r="AF337" i="10"/>
  <c r="AF338" i="10"/>
  <c r="AF339" i="10"/>
  <c r="AF340" i="10"/>
  <c r="AF341" i="10"/>
  <c r="AF342" i="10"/>
  <c r="AF343" i="10"/>
  <c r="AF344" i="10"/>
  <c r="AF345" i="10"/>
  <c r="AF346" i="10"/>
  <c r="AF347" i="10"/>
  <c r="AF348" i="10"/>
  <c r="AF349" i="10"/>
  <c r="AF350" i="10"/>
  <c r="AF351" i="10"/>
  <c r="AF352" i="10"/>
  <c r="AF353" i="10"/>
  <c r="AF354" i="10"/>
  <c r="AF355" i="10"/>
  <c r="AF356" i="10"/>
  <c r="AF357" i="10"/>
  <c r="AF358" i="10"/>
  <c r="AF359" i="10"/>
  <c r="AF360" i="10"/>
  <c r="AF361" i="10"/>
  <c r="AF362" i="10"/>
  <c r="AF363" i="10"/>
  <c r="AF364" i="10"/>
  <c r="AF365" i="10"/>
  <c r="AF366" i="10"/>
  <c r="AF367" i="10"/>
  <c r="AF368" i="10"/>
  <c r="AF369" i="10"/>
  <c r="AF370" i="10"/>
  <c r="AF371" i="10"/>
  <c r="AF372" i="10"/>
  <c r="AF373" i="10"/>
  <c r="AF374" i="10"/>
  <c r="AF375" i="10"/>
  <c r="AF376" i="10"/>
  <c r="AF377" i="10"/>
  <c r="AF378" i="10"/>
  <c r="AF379" i="10"/>
  <c r="AF380" i="10"/>
  <c r="AF381" i="10"/>
  <c r="AF382" i="10"/>
  <c r="AF383" i="10"/>
  <c r="AF384" i="10"/>
  <c r="AF385" i="10"/>
  <c r="AF386" i="10"/>
  <c r="AF387" i="10"/>
  <c r="AF388" i="10"/>
  <c r="AF389" i="10"/>
  <c r="AF390" i="10"/>
  <c r="AF391" i="10"/>
  <c r="AF392" i="10"/>
  <c r="AF393" i="10"/>
  <c r="AF394" i="10"/>
  <c r="AF395" i="10"/>
  <c r="AF396" i="10"/>
  <c r="AF397" i="10"/>
  <c r="AF398" i="10"/>
  <c r="AF399" i="10"/>
  <c r="AF400" i="10"/>
  <c r="AF401" i="10"/>
  <c r="AF402" i="10"/>
  <c r="AF403" i="10"/>
  <c r="AF404" i="10"/>
  <c r="AF405" i="10"/>
  <c r="AF406" i="10"/>
  <c r="AF407" i="10"/>
  <c r="AF408" i="10"/>
  <c r="AF409" i="10"/>
  <c r="AF410" i="10"/>
  <c r="AF411" i="10"/>
  <c r="AF412" i="10"/>
  <c r="AF413" i="10"/>
  <c r="AF414" i="10"/>
  <c r="AF415" i="10"/>
  <c r="AF416" i="10"/>
  <c r="AF417" i="10"/>
  <c r="AF418" i="10"/>
  <c r="AF419" i="10"/>
  <c r="AF420" i="10"/>
  <c r="AF421" i="10"/>
  <c r="AF422" i="10"/>
  <c r="AF423" i="10"/>
  <c r="AF424" i="10"/>
  <c r="AF425" i="10"/>
  <c r="AF426" i="10"/>
  <c r="AF427" i="10"/>
  <c r="AF428" i="10"/>
  <c r="AF429" i="10"/>
  <c r="AF430" i="10"/>
  <c r="AF431" i="10"/>
  <c r="AF432" i="10"/>
  <c r="AF433" i="10"/>
  <c r="AF434" i="10"/>
  <c r="AF435" i="10"/>
  <c r="AD6" i="10"/>
  <c r="AD7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D99" i="10"/>
  <c r="AD100" i="10"/>
  <c r="AD101" i="10"/>
  <c r="AD102" i="10"/>
  <c r="AD103" i="10"/>
  <c r="AD104" i="10"/>
  <c r="AD105" i="10"/>
  <c r="AD106" i="10"/>
  <c r="AD107" i="10"/>
  <c r="AD108" i="10"/>
  <c r="AD109" i="10"/>
  <c r="AD110" i="10"/>
  <c r="AD111" i="10"/>
  <c r="AD112" i="10"/>
  <c r="AD113" i="10"/>
  <c r="AD114" i="10"/>
  <c r="AD115" i="10"/>
  <c r="AD116" i="10"/>
  <c r="AD117" i="10"/>
  <c r="AD118" i="10"/>
  <c r="AD119" i="10"/>
  <c r="AD120" i="10"/>
  <c r="AD121" i="10"/>
  <c r="AD122" i="10"/>
  <c r="AD123" i="10"/>
  <c r="AD124" i="10"/>
  <c r="AD125" i="10"/>
  <c r="AD126" i="10"/>
  <c r="AD127" i="10"/>
  <c r="AD128" i="10"/>
  <c r="AD129" i="10"/>
  <c r="AD130" i="10"/>
  <c r="AD131" i="10"/>
  <c r="AD132" i="10"/>
  <c r="AD133" i="10"/>
  <c r="AD134" i="10"/>
  <c r="AD135" i="10"/>
  <c r="AD136" i="10"/>
  <c r="AD137" i="10"/>
  <c r="AD138" i="10"/>
  <c r="AD139" i="10"/>
  <c r="AD140" i="10"/>
  <c r="AD141" i="10"/>
  <c r="AD142" i="10"/>
  <c r="AD143" i="10"/>
  <c r="AD144" i="10"/>
  <c r="AD145" i="10"/>
  <c r="AD146" i="10"/>
  <c r="AD147" i="10"/>
  <c r="AD148" i="10"/>
  <c r="AD149" i="10"/>
  <c r="AD150" i="10"/>
  <c r="AD151" i="10"/>
  <c r="AD152" i="10"/>
  <c r="AD153" i="10"/>
  <c r="AD154" i="10"/>
  <c r="AD155" i="10"/>
  <c r="AD156" i="10"/>
  <c r="AD157" i="10"/>
  <c r="AD158" i="10"/>
  <c r="AD159" i="10"/>
  <c r="AD160" i="10"/>
  <c r="AD161" i="10"/>
  <c r="AD162" i="10"/>
  <c r="AD163" i="10"/>
  <c r="AD164" i="10"/>
  <c r="AD165" i="10"/>
  <c r="AD166" i="10"/>
  <c r="AD167" i="10"/>
  <c r="AD168" i="10"/>
  <c r="AD169" i="10"/>
  <c r="AD170" i="10"/>
  <c r="AD171" i="10"/>
  <c r="AD172" i="10"/>
  <c r="AD173" i="10"/>
  <c r="AD174" i="10"/>
  <c r="AD175" i="10"/>
  <c r="AD176" i="10"/>
  <c r="AD177" i="10"/>
  <c r="AD178" i="10"/>
  <c r="AD179" i="10"/>
  <c r="AD180" i="10"/>
  <c r="AD181" i="10"/>
  <c r="AD182" i="10"/>
  <c r="AD183" i="10"/>
  <c r="AD184" i="10"/>
  <c r="AD185" i="10"/>
  <c r="AD186" i="10"/>
  <c r="AD187" i="10"/>
  <c r="AD188" i="10"/>
  <c r="AD189" i="10"/>
  <c r="AD190" i="10"/>
  <c r="AD191" i="10"/>
  <c r="AD192" i="10"/>
  <c r="AD193" i="10"/>
  <c r="AD194" i="10"/>
  <c r="AD195" i="10"/>
  <c r="AD196" i="10"/>
  <c r="AD197" i="10"/>
  <c r="AD198" i="10"/>
  <c r="AD199" i="10"/>
  <c r="AD200" i="10"/>
  <c r="AD201" i="10"/>
  <c r="AD202" i="10"/>
  <c r="AD203" i="10"/>
  <c r="AD204" i="10"/>
  <c r="AD205" i="10"/>
  <c r="AD206" i="10"/>
  <c r="AD207" i="10"/>
  <c r="AD208" i="10"/>
  <c r="AD209" i="10"/>
  <c r="AD210" i="10"/>
  <c r="AD211" i="10"/>
  <c r="AD212" i="10"/>
  <c r="AD213" i="10"/>
  <c r="AD214" i="10"/>
  <c r="AD215" i="10"/>
  <c r="AD216" i="10"/>
  <c r="AD217" i="10"/>
  <c r="AD218" i="10"/>
  <c r="AD219" i="10"/>
  <c r="AD220" i="10"/>
  <c r="AD221" i="10"/>
  <c r="AD222" i="10"/>
  <c r="AD223" i="10"/>
  <c r="AD224" i="10"/>
  <c r="AD225" i="10"/>
  <c r="AD226" i="10"/>
  <c r="AD227" i="10"/>
  <c r="AD228" i="10"/>
  <c r="AD229" i="10"/>
  <c r="AD230" i="10"/>
  <c r="AD231" i="10"/>
  <c r="AD232" i="10"/>
  <c r="AD233" i="10"/>
  <c r="AD234" i="10"/>
  <c r="AD235" i="10"/>
  <c r="AD236" i="10"/>
  <c r="AD237" i="10"/>
  <c r="AD238" i="10"/>
  <c r="AD239" i="10"/>
  <c r="AD240" i="10"/>
  <c r="AD241" i="10"/>
  <c r="AD242" i="10"/>
  <c r="AD243" i="10"/>
  <c r="AD244" i="10"/>
  <c r="AD245" i="10"/>
  <c r="AD246" i="10"/>
  <c r="AD247" i="10"/>
  <c r="AD248" i="10"/>
  <c r="AD249" i="10"/>
  <c r="AD250" i="10"/>
  <c r="AD251" i="10"/>
  <c r="AD252" i="10"/>
  <c r="AD253" i="10"/>
  <c r="AD254" i="10"/>
  <c r="AD255" i="10"/>
  <c r="AD256" i="10"/>
  <c r="AD257" i="10"/>
  <c r="AD258" i="10"/>
  <c r="AD259" i="10"/>
  <c r="AD260" i="10"/>
  <c r="AD261" i="10"/>
  <c r="AD262" i="10"/>
  <c r="AD263" i="10"/>
  <c r="AD264" i="10"/>
  <c r="AD265" i="10"/>
  <c r="AD266" i="10"/>
  <c r="AD267" i="10"/>
  <c r="AD268" i="10"/>
  <c r="AD269" i="10"/>
  <c r="AD270" i="10"/>
  <c r="AD271" i="10"/>
  <c r="AD272" i="10"/>
  <c r="AD273" i="10"/>
  <c r="AD274" i="10"/>
  <c r="AD275" i="10"/>
  <c r="AD276" i="10"/>
  <c r="AD277" i="10"/>
  <c r="AD278" i="10"/>
  <c r="AD279" i="10"/>
  <c r="AD280" i="10"/>
  <c r="AD281" i="10"/>
  <c r="AD282" i="10"/>
  <c r="AD283" i="10"/>
  <c r="AD284" i="10"/>
  <c r="AD285" i="10"/>
  <c r="AD286" i="10"/>
  <c r="AD287" i="10"/>
  <c r="AD288" i="10"/>
  <c r="AD289" i="10"/>
  <c r="AD290" i="10"/>
  <c r="AD291" i="10"/>
  <c r="AD292" i="10"/>
  <c r="AD293" i="10"/>
  <c r="AD294" i="10"/>
  <c r="AD295" i="10"/>
  <c r="AD296" i="10"/>
  <c r="AD297" i="10"/>
  <c r="AD298" i="10"/>
  <c r="AD299" i="10"/>
  <c r="AD300" i="10"/>
  <c r="AD301" i="10"/>
  <c r="AD302" i="10"/>
  <c r="AD303" i="10"/>
  <c r="AD304" i="10"/>
  <c r="AD305" i="10"/>
  <c r="AD306" i="10"/>
  <c r="AD307" i="10"/>
  <c r="AD308" i="10"/>
  <c r="AD309" i="10"/>
  <c r="AD310" i="10"/>
  <c r="AD311" i="10"/>
  <c r="AD312" i="10"/>
  <c r="AD313" i="10"/>
  <c r="AD314" i="10"/>
  <c r="AD315" i="10"/>
  <c r="AD316" i="10"/>
  <c r="AD317" i="10"/>
  <c r="AD318" i="10"/>
  <c r="AD319" i="10"/>
  <c r="AD320" i="10"/>
  <c r="AD321" i="10"/>
  <c r="AD322" i="10"/>
  <c r="AD323" i="10"/>
  <c r="AD324" i="10"/>
  <c r="AD325" i="10"/>
  <c r="AD326" i="10"/>
  <c r="AD327" i="10"/>
  <c r="AD328" i="10"/>
  <c r="AD329" i="10"/>
  <c r="AD330" i="10"/>
  <c r="AD331" i="10"/>
  <c r="AD332" i="10"/>
  <c r="AD333" i="10"/>
  <c r="AD334" i="10"/>
  <c r="AD335" i="10"/>
  <c r="AD336" i="10"/>
  <c r="AD337" i="10"/>
  <c r="AD338" i="10"/>
  <c r="AD339" i="10"/>
  <c r="AD340" i="10"/>
  <c r="AD341" i="10"/>
  <c r="AD342" i="10"/>
  <c r="AD343" i="10"/>
  <c r="AD344" i="10"/>
  <c r="AD345" i="10"/>
  <c r="AD346" i="10"/>
  <c r="AD347" i="10"/>
  <c r="AD348" i="10"/>
  <c r="AD349" i="10"/>
  <c r="AD350" i="10"/>
  <c r="AD351" i="10"/>
  <c r="AD352" i="10"/>
  <c r="AD353" i="10"/>
  <c r="AD354" i="10"/>
  <c r="AD355" i="10"/>
  <c r="AD356" i="10"/>
  <c r="AD357" i="10"/>
  <c r="AD358" i="10"/>
  <c r="AD359" i="10"/>
  <c r="AD360" i="10"/>
  <c r="AD361" i="10"/>
  <c r="AD362" i="10"/>
  <c r="AD363" i="10"/>
  <c r="AD364" i="10"/>
  <c r="AD365" i="10"/>
  <c r="AD366" i="10"/>
  <c r="AD367" i="10"/>
  <c r="AD368" i="10"/>
  <c r="AD369" i="10"/>
  <c r="AD370" i="10"/>
  <c r="AD371" i="10"/>
  <c r="AD372" i="10"/>
  <c r="AD373" i="10"/>
  <c r="AD374" i="10"/>
  <c r="AD375" i="10"/>
  <c r="AD376" i="10"/>
  <c r="AD377" i="10"/>
  <c r="AD378" i="10"/>
  <c r="AD379" i="10"/>
  <c r="AD380" i="10"/>
  <c r="AD381" i="10"/>
  <c r="AD382" i="10"/>
  <c r="AD383" i="10"/>
  <c r="AD384" i="10"/>
  <c r="AD385" i="10"/>
  <c r="AD386" i="10"/>
  <c r="AD387" i="10"/>
  <c r="AD388" i="10"/>
  <c r="AD389" i="10"/>
  <c r="AD390" i="10"/>
  <c r="AD391" i="10"/>
  <c r="AD392" i="10"/>
  <c r="AD393" i="10"/>
  <c r="AD394" i="10"/>
  <c r="AD395" i="10"/>
  <c r="AD396" i="10"/>
  <c r="AD397" i="10"/>
  <c r="AD398" i="10"/>
  <c r="AD399" i="10"/>
  <c r="AD400" i="10"/>
  <c r="AD401" i="10"/>
  <c r="AD402" i="10"/>
  <c r="AD403" i="10"/>
  <c r="AD404" i="10"/>
  <c r="AD405" i="10"/>
  <c r="AD406" i="10"/>
  <c r="AD407" i="10"/>
  <c r="AD408" i="10"/>
  <c r="AD409" i="10"/>
  <c r="AD410" i="10"/>
  <c r="AD411" i="10"/>
  <c r="AD412" i="10"/>
  <c r="AD413" i="10"/>
  <c r="AD414" i="10"/>
  <c r="AD415" i="10"/>
  <c r="AD416" i="10"/>
  <c r="AD417" i="10"/>
  <c r="AD418" i="10"/>
  <c r="AD419" i="10"/>
  <c r="AD420" i="10"/>
  <c r="AD421" i="10"/>
  <c r="AD422" i="10"/>
  <c r="AD423" i="10"/>
  <c r="AD424" i="10"/>
  <c r="AD425" i="10"/>
  <c r="AD426" i="10"/>
  <c r="AD427" i="10"/>
  <c r="AD428" i="10"/>
  <c r="AD429" i="10"/>
  <c r="AD430" i="10"/>
  <c r="AD431" i="10"/>
  <c r="AD432" i="10"/>
  <c r="AD433" i="10"/>
  <c r="AD434" i="10"/>
  <c r="AD43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C99" i="10"/>
  <c r="AC100" i="10"/>
  <c r="AC101" i="10"/>
  <c r="AC102" i="10"/>
  <c r="AC103" i="10"/>
  <c r="AC104" i="10"/>
  <c r="AC105" i="10"/>
  <c r="AC106" i="10"/>
  <c r="AC107" i="10"/>
  <c r="AC108" i="10"/>
  <c r="AC109" i="10"/>
  <c r="AC110" i="10"/>
  <c r="AC111" i="10"/>
  <c r="AC112" i="10"/>
  <c r="AC113" i="10"/>
  <c r="AC114" i="10"/>
  <c r="AC115" i="10"/>
  <c r="AC116" i="10"/>
  <c r="AC117" i="10"/>
  <c r="AC118" i="10"/>
  <c r="AC119" i="10"/>
  <c r="AC120" i="10"/>
  <c r="AC121" i="10"/>
  <c r="AC122" i="10"/>
  <c r="AC123" i="10"/>
  <c r="AC124" i="10"/>
  <c r="AC125" i="10"/>
  <c r="AC126" i="10"/>
  <c r="AC127" i="10"/>
  <c r="AC128" i="10"/>
  <c r="AC129" i="10"/>
  <c r="AC130" i="10"/>
  <c r="AC131" i="10"/>
  <c r="AC132" i="10"/>
  <c r="AC133" i="10"/>
  <c r="AC134" i="10"/>
  <c r="AC135" i="10"/>
  <c r="AC136" i="10"/>
  <c r="AC137" i="10"/>
  <c r="AC138" i="10"/>
  <c r="AC139" i="10"/>
  <c r="AC140" i="10"/>
  <c r="AC141" i="10"/>
  <c r="AC142" i="10"/>
  <c r="AC143" i="10"/>
  <c r="AC144" i="10"/>
  <c r="AC145" i="10"/>
  <c r="AC146" i="10"/>
  <c r="AC147" i="10"/>
  <c r="AC148" i="10"/>
  <c r="AC149" i="10"/>
  <c r="AC150" i="10"/>
  <c r="AC151" i="10"/>
  <c r="AC152" i="10"/>
  <c r="AC153" i="10"/>
  <c r="AC154" i="10"/>
  <c r="AC155" i="10"/>
  <c r="AC156" i="10"/>
  <c r="AC157" i="10"/>
  <c r="AC158" i="10"/>
  <c r="AC159" i="10"/>
  <c r="AC160" i="10"/>
  <c r="AC161" i="10"/>
  <c r="AC162" i="10"/>
  <c r="AC163" i="10"/>
  <c r="AC164" i="10"/>
  <c r="AC165" i="10"/>
  <c r="AC166" i="10"/>
  <c r="AC167" i="10"/>
  <c r="AC168" i="10"/>
  <c r="AC169" i="10"/>
  <c r="AC170" i="10"/>
  <c r="AC171" i="10"/>
  <c r="AC172" i="10"/>
  <c r="AC173" i="10"/>
  <c r="AC174" i="10"/>
  <c r="AC175" i="10"/>
  <c r="AC176" i="10"/>
  <c r="AC177" i="10"/>
  <c r="AC178" i="10"/>
  <c r="AC179" i="10"/>
  <c r="AC180" i="10"/>
  <c r="AC181" i="10"/>
  <c r="AC182" i="10"/>
  <c r="AC183" i="10"/>
  <c r="AC184" i="10"/>
  <c r="AC185" i="10"/>
  <c r="AC186" i="10"/>
  <c r="AC187" i="10"/>
  <c r="AC188" i="10"/>
  <c r="AC189" i="10"/>
  <c r="AC190" i="10"/>
  <c r="AC191" i="10"/>
  <c r="AC192" i="10"/>
  <c r="AC193" i="10"/>
  <c r="AC194" i="10"/>
  <c r="AC195" i="10"/>
  <c r="AC196" i="10"/>
  <c r="AC197" i="10"/>
  <c r="AC198" i="10"/>
  <c r="AC199" i="10"/>
  <c r="AC200" i="10"/>
  <c r="AC201" i="10"/>
  <c r="AC202" i="10"/>
  <c r="AC203" i="10"/>
  <c r="AC204" i="10"/>
  <c r="AC205" i="10"/>
  <c r="AC206" i="10"/>
  <c r="AC207" i="10"/>
  <c r="AC208" i="10"/>
  <c r="AC209" i="10"/>
  <c r="AC210" i="10"/>
  <c r="AC211" i="10"/>
  <c r="AC212" i="10"/>
  <c r="AC213" i="10"/>
  <c r="AC214" i="10"/>
  <c r="AC215" i="10"/>
  <c r="AC216" i="10"/>
  <c r="AC217" i="10"/>
  <c r="AC218" i="10"/>
  <c r="AC219" i="10"/>
  <c r="AC220" i="10"/>
  <c r="AC221" i="10"/>
  <c r="AC222" i="10"/>
  <c r="AC223" i="10"/>
  <c r="AC224" i="10"/>
  <c r="AC225" i="10"/>
  <c r="AC226" i="10"/>
  <c r="AC227" i="10"/>
  <c r="AC228" i="10"/>
  <c r="AC229" i="10"/>
  <c r="AC230" i="10"/>
  <c r="AC231" i="10"/>
  <c r="AC232" i="10"/>
  <c r="AC233" i="10"/>
  <c r="AC234" i="10"/>
  <c r="AC235" i="10"/>
  <c r="AC236" i="10"/>
  <c r="AC237" i="10"/>
  <c r="AC238" i="10"/>
  <c r="AC239" i="10"/>
  <c r="AC240" i="10"/>
  <c r="AC241" i="10"/>
  <c r="AC242" i="10"/>
  <c r="AC243" i="10"/>
  <c r="AC244" i="10"/>
  <c r="AC245" i="10"/>
  <c r="AC246" i="10"/>
  <c r="AC247" i="10"/>
  <c r="AC248" i="10"/>
  <c r="AC249" i="10"/>
  <c r="AC250" i="10"/>
  <c r="AC251" i="10"/>
  <c r="AC252" i="10"/>
  <c r="AC253" i="10"/>
  <c r="AC254" i="10"/>
  <c r="AC255" i="10"/>
  <c r="AC256" i="10"/>
  <c r="AC257" i="10"/>
  <c r="AC258" i="10"/>
  <c r="AC259" i="10"/>
  <c r="AC260" i="10"/>
  <c r="AC261" i="10"/>
  <c r="AC262" i="10"/>
  <c r="AC263" i="10"/>
  <c r="AC264" i="10"/>
  <c r="AC265" i="10"/>
  <c r="AC266" i="10"/>
  <c r="AC267" i="10"/>
  <c r="AC268" i="10"/>
  <c r="AC269" i="10"/>
  <c r="AC270" i="10"/>
  <c r="AC271" i="10"/>
  <c r="AC272" i="10"/>
  <c r="AC273" i="10"/>
  <c r="AC274" i="10"/>
  <c r="AC275" i="10"/>
  <c r="AC276" i="10"/>
  <c r="AC277" i="10"/>
  <c r="AC278" i="10"/>
  <c r="AC279" i="10"/>
  <c r="AC280" i="10"/>
  <c r="AC281" i="10"/>
  <c r="AC282" i="10"/>
  <c r="AC283" i="10"/>
  <c r="AC284" i="10"/>
  <c r="AC285" i="10"/>
  <c r="AC286" i="10"/>
  <c r="AC287" i="10"/>
  <c r="AC288" i="10"/>
  <c r="AC289" i="10"/>
  <c r="AC290" i="10"/>
  <c r="AC291" i="10"/>
  <c r="AC292" i="10"/>
  <c r="AC293" i="10"/>
  <c r="AC294" i="10"/>
  <c r="AC295" i="10"/>
  <c r="AC296" i="10"/>
  <c r="AC297" i="10"/>
  <c r="AC298" i="10"/>
  <c r="AC299" i="10"/>
  <c r="AC300" i="10"/>
  <c r="AC301" i="10"/>
  <c r="AC302" i="10"/>
  <c r="AC303" i="10"/>
  <c r="AC304" i="10"/>
  <c r="AC305" i="10"/>
  <c r="AC306" i="10"/>
  <c r="AC307" i="10"/>
  <c r="AC308" i="10"/>
  <c r="AC309" i="10"/>
  <c r="AC310" i="10"/>
  <c r="AC311" i="10"/>
  <c r="AC312" i="10"/>
  <c r="AC313" i="10"/>
  <c r="AC314" i="10"/>
  <c r="AC315" i="10"/>
  <c r="AC316" i="10"/>
  <c r="AC317" i="10"/>
  <c r="AC318" i="10"/>
  <c r="AC319" i="10"/>
  <c r="AC320" i="10"/>
  <c r="AC321" i="10"/>
  <c r="AC322" i="10"/>
  <c r="AC323" i="10"/>
  <c r="AC324" i="10"/>
  <c r="AC325" i="10"/>
  <c r="AC326" i="10"/>
  <c r="AC327" i="10"/>
  <c r="AC328" i="10"/>
  <c r="AC329" i="10"/>
  <c r="AC330" i="10"/>
  <c r="AC331" i="10"/>
  <c r="AC332" i="10"/>
  <c r="AC333" i="10"/>
  <c r="AC334" i="10"/>
  <c r="AC335" i="10"/>
  <c r="AC336" i="10"/>
  <c r="AC337" i="10"/>
  <c r="AC338" i="10"/>
  <c r="AC339" i="10"/>
  <c r="AC340" i="10"/>
  <c r="AC341" i="10"/>
  <c r="AC342" i="10"/>
  <c r="AC343" i="10"/>
  <c r="AC344" i="10"/>
  <c r="AC345" i="10"/>
  <c r="AC346" i="10"/>
  <c r="AC347" i="10"/>
  <c r="AC348" i="10"/>
  <c r="AC349" i="10"/>
  <c r="AC350" i="10"/>
  <c r="AC351" i="10"/>
  <c r="AC352" i="10"/>
  <c r="AC353" i="10"/>
  <c r="AC354" i="10"/>
  <c r="AC355" i="10"/>
  <c r="AC356" i="10"/>
  <c r="AC357" i="10"/>
  <c r="AC358" i="10"/>
  <c r="AC359" i="10"/>
  <c r="AC360" i="10"/>
  <c r="AC361" i="10"/>
  <c r="AC362" i="10"/>
  <c r="AC363" i="10"/>
  <c r="AC364" i="10"/>
  <c r="AC365" i="10"/>
  <c r="AC366" i="10"/>
  <c r="AC367" i="10"/>
  <c r="AC368" i="10"/>
  <c r="AC369" i="10"/>
  <c r="AC370" i="10"/>
  <c r="AC371" i="10"/>
  <c r="AC372" i="10"/>
  <c r="AC373" i="10"/>
  <c r="AC374" i="10"/>
  <c r="AC375" i="10"/>
  <c r="AC376" i="10"/>
  <c r="AC377" i="10"/>
  <c r="AC378" i="10"/>
  <c r="AC379" i="10"/>
  <c r="AC380" i="10"/>
  <c r="AC381" i="10"/>
  <c r="AC382" i="10"/>
  <c r="AC383" i="10"/>
  <c r="AC384" i="10"/>
  <c r="AC385" i="10"/>
  <c r="AC386" i="10"/>
  <c r="AC387" i="10"/>
  <c r="AC388" i="10"/>
  <c r="AC389" i="10"/>
  <c r="AC390" i="10"/>
  <c r="AC391" i="10"/>
  <c r="AC392" i="10"/>
  <c r="AC393" i="10"/>
  <c r="AC394" i="10"/>
  <c r="AC395" i="10"/>
  <c r="AC396" i="10"/>
  <c r="AC397" i="10"/>
  <c r="AC398" i="10"/>
  <c r="AC399" i="10"/>
  <c r="AC400" i="10"/>
  <c r="AC401" i="10"/>
  <c r="AC402" i="10"/>
  <c r="AC403" i="10"/>
  <c r="AC404" i="10"/>
  <c r="AC405" i="10"/>
  <c r="AC406" i="10"/>
  <c r="AC407" i="10"/>
  <c r="AC408" i="10"/>
  <c r="AC409" i="10"/>
  <c r="AC410" i="10"/>
  <c r="AC411" i="10"/>
  <c r="AC412" i="10"/>
  <c r="AC413" i="10"/>
  <c r="AC414" i="10"/>
  <c r="AC415" i="10"/>
  <c r="AC416" i="10"/>
  <c r="AC417" i="10"/>
  <c r="AC418" i="10"/>
  <c r="AC419" i="10"/>
  <c r="AC420" i="10"/>
  <c r="AC421" i="10"/>
  <c r="AC422" i="10"/>
  <c r="AC423" i="10"/>
  <c r="AC424" i="10"/>
  <c r="AC425" i="10"/>
  <c r="AC426" i="10"/>
  <c r="AC427" i="10"/>
  <c r="AC428" i="10"/>
  <c r="AC429" i="10"/>
  <c r="AC430" i="10"/>
  <c r="AC431" i="10"/>
  <c r="AC432" i="10"/>
  <c r="AC433" i="10"/>
  <c r="AC434" i="10"/>
  <c r="AC43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C9" i="1" l="1"/>
  <c r="C10" i="5" l="1"/>
  <c r="F9" i="1"/>
  <c r="O19" i="1" s="1"/>
  <c r="AC5" i="10"/>
  <c r="AD5" i="10" s="1"/>
  <c r="E9" i="1" s="1"/>
  <c r="V10" i="5"/>
  <c r="V22" i="5"/>
  <c r="N29" i="5"/>
  <c r="M29" i="5"/>
  <c r="U22" i="5"/>
  <c r="B45" i="2"/>
  <c r="R22" i="5" s="1"/>
  <c r="B40" i="2"/>
  <c r="Q9" i="1" s="1"/>
  <c r="B35" i="2"/>
  <c r="P22" i="5" s="1"/>
  <c r="O16" i="5"/>
  <c r="N16" i="5"/>
  <c r="U10" i="5"/>
  <c r="C45" i="2"/>
  <c r="R10" i="5" s="1"/>
  <c r="C40" i="2"/>
  <c r="Q10" i="5" s="1"/>
  <c r="C35" i="2"/>
  <c r="P10" i="5" s="1"/>
  <c r="C9" i="5"/>
  <c r="A10" i="5" s="1"/>
  <c r="C1" i="4"/>
  <c r="AB9" i="1"/>
  <c r="AA9" i="1"/>
  <c r="V9" i="1"/>
  <c r="O20" i="1" s="1"/>
  <c r="L9" i="1"/>
  <c r="U9" i="1"/>
  <c r="M19" i="1"/>
  <c r="I5" i="10"/>
  <c r="AF5" i="10"/>
  <c r="D28" i="2"/>
  <c r="D17" i="2"/>
  <c r="D41" i="2"/>
  <c r="D42" i="2"/>
  <c r="D43" i="2"/>
  <c r="D44" i="2"/>
  <c r="B10" i="5"/>
  <c r="D24" i="2"/>
  <c r="E4" i="3"/>
  <c r="D50" i="2"/>
  <c r="D51" i="2"/>
  <c r="D52" i="2"/>
  <c r="D53" i="2"/>
  <c r="C54" i="2"/>
  <c r="T10" i="5" s="1"/>
  <c r="D46" i="2"/>
  <c r="D47" i="2"/>
  <c r="D48" i="2"/>
  <c r="C49" i="2"/>
  <c r="S10" i="5" s="1"/>
  <c r="D36" i="2"/>
  <c r="D37" i="2"/>
  <c r="D38" i="2"/>
  <c r="D39" i="2"/>
  <c r="D31" i="2"/>
  <c r="D32" i="2"/>
  <c r="D33" i="2"/>
  <c r="D34" i="2"/>
  <c r="D26" i="2"/>
  <c r="D27" i="2"/>
  <c r="D29" i="2"/>
  <c r="C30" i="2"/>
  <c r="O10" i="5" s="1"/>
  <c r="D21" i="2"/>
  <c r="D22" i="2"/>
  <c r="D23" i="2"/>
  <c r="C25" i="2"/>
  <c r="N10" i="5" s="1"/>
  <c r="D18" i="2"/>
  <c r="D19" i="2"/>
  <c r="D16" i="2"/>
  <c r="C20" i="2"/>
  <c r="B54" i="2"/>
  <c r="T22" i="5" s="1"/>
  <c r="B49" i="2"/>
  <c r="S9" i="1" s="1"/>
  <c r="B30" i="2"/>
  <c r="O9" i="1" s="1"/>
  <c r="B25" i="2"/>
  <c r="N22" i="5" s="1"/>
  <c r="B20" i="2"/>
  <c r="D9" i="1" l="1"/>
  <c r="L10" i="5"/>
  <c r="J9" i="1"/>
  <c r="L10" i="1" s="1"/>
  <c r="R9" i="1"/>
  <c r="D35" i="2"/>
  <c r="D45" i="2"/>
  <c r="P9" i="1"/>
  <c r="D40" i="2"/>
  <c r="Q22" i="5"/>
  <c r="D20" i="2"/>
  <c r="M16" i="5"/>
  <c r="N9" i="1"/>
  <c r="O22" i="5"/>
  <c r="D30" i="2"/>
  <c r="S22" i="5"/>
  <c r="B55" i="2"/>
  <c r="Y9" i="1" s="1"/>
  <c r="D25" i="2"/>
  <c r="T9" i="1"/>
  <c r="K9" i="1"/>
  <c r="D54" i="2"/>
  <c r="M9" i="1"/>
  <c r="M20" i="1" s="1"/>
  <c r="M21" i="1" s="1"/>
  <c r="D49" i="2"/>
  <c r="O21" i="1"/>
  <c r="B56" i="2"/>
  <c r="Z9" i="1" s="1"/>
  <c r="A3" i="5"/>
  <c r="B9" i="1"/>
  <c r="K1" i="1" s="1"/>
  <c r="N20" i="1" l="1"/>
  <c r="M22" i="5"/>
  <c r="B10" i="4"/>
  <c r="M10" i="5"/>
  <c r="B9" i="4"/>
  <c r="I9" i="1"/>
  <c r="B8" i="4" s="1"/>
  <c r="B7" i="4"/>
  <c r="N19" i="1"/>
  <c r="N21" i="1" l="1"/>
  <c r="K10" i="5"/>
  <c r="K10" i="1"/>
</calcChain>
</file>

<file path=xl/sharedStrings.xml><?xml version="1.0" encoding="utf-8"?>
<sst xmlns="http://schemas.openxmlformats.org/spreadsheetml/2006/main" count="2819" uniqueCount="1681">
  <si>
    <t>單位：新臺幣元</t>
  </si>
  <si>
    <t>核定補助經費</t>
  </si>
  <si>
    <t>累計實支數</t>
  </si>
  <si>
    <t>經常門</t>
  </si>
  <si>
    <t>資本門</t>
  </si>
  <si>
    <t>合計</t>
  </si>
  <si>
    <t>自籌經費支出</t>
  </si>
  <si>
    <t>補助經費支出</t>
  </si>
  <si>
    <t>男</t>
  </si>
  <si>
    <t>女</t>
  </si>
  <si>
    <t>計畫
編號</t>
    <phoneticPr fontId="1" type="noConversion"/>
  </si>
  <si>
    <t>受補助
單位</t>
    <phoneticPr fontId="1" type="noConversion"/>
  </si>
  <si>
    <t xml:space="preserve">核銷
情形
</t>
    <phoneticPr fontId="2" type="noConversion"/>
  </si>
  <si>
    <t>志工相關費用</t>
    <phoneticPr fontId="1" type="noConversion"/>
  </si>
  <si>
    <t>據點人力費用</t>
    <phoneticPr fontId="1" type="noConversion"/>
  </si>
  <si>
    <t>C級巷弄長照站獎助費</t>
    <phoneticPr fontId="1" type="noConversion"/>
  </si>
  <si>
    <t>物品費用</t>
    <phoneticPr fontId="1" type="noConversion"/>
  </si>
  <si>
    <t>摘要</t>
  </si>
  <si>
    <t>預防及延緩失能第一期</t>
    <phoneticPr fontId="3" type="noConversion"/>
  </si>
  <si>
    <t>預防及延緩失能第二期</t>
    <phoneticPr fontId="3" type="noConversion"/>
  </si>
  <si>
    <t>預防及延緩失能第三期</t>
    <phoneticPr fontId="3" type="noConversion"/>
  </si>
  <si>
    <t>業務費小計</t>
    <phoneticPr fontId="3" type="noConversion"/>
  </si>
  <si>
    <t>志工相關費小計</t>
    <phoneticPr fontId="3" type="noConversion"/>
  </si>
  <si>
    <t>預防及延緩失能小計</t>
    <phoneticPr fontId="3" type="noConversion"/>
  </si>
  <si>
    <t>市配小計</t>
    <phoneticPr fontId="3" type="noConversion"/>
  </si>
  <si>
    <t>資本門(一萬元以上)</t>
    <phoneticPr fontId="3" type="noConversion"/>
  </si>
  <si>
    <t>物品(一萬元以下)</t>
    <phoneticPr fontId="3" type="noConversion"/>
  </si>
  <si>
    <t>合計</t>
    <phoneticPr fontId="3" type="noConversion"/>
  </si>
  <si>
    <t>單位名稱：</t>
    <phoneticPr fontId="3" type="noConversion"/>
  </si>
  <si>
    <t>補助款</t>
    <phoneticPr fontId="3" type="noConversion"/>
  </si>
  <si>
    <t>自籌款</t>
    <phoneticPr fontId="3" type="noConversion"/>
  </si>
  <si>
    <r>
      <t xml:space="preserve">   接受社會福利服務經費支出明細表</t>
    </r>
    <r>
      <rPr>
        <b/>
        <sz val="13"/>
        <color indexed="8"/>
        <rFont val="標楷體"/>
        <family val="4"/>
        <charset val="136"/>
      </rPr>
      <t>【全年-合計總表】</t>
    </r>
    <phoneticPr fontId="3" type="noConversion"/>
  </si>
  <si>
    <t>申請單位</t>
  </si>
  <si>
    <r>
      <t>申請</t>
    </r>
    <r>
      <rPr>
        <sz val="12"/>
        <color indexed="10"/>
        <rFont val="標楷體"/>
        <family val="4"/>
        <charset val="136"/>
      </rPr>
      <t>獎</t>
    </r>
    <r>
      <rPr>
        <sz val="12"/>
        <rFont val="標楷體"/>
        <family val="4"/>
        <charset val="136"/>
      </rPr>
      <t>助計畫</t>
    </r>
    <phoneticPr fontId="1" type="noConversion"/>
  </si>
  <si>
    <t>計 畫
總經費</t>
  </si>
  <si>
    <t>自籌
經費</t>
  </si>
  <si>
    <r>
      <t xml:space="preserve">申 請 </t>
    </r>
    <r>
      <rPr>
        <sz val="12"/>
        <color indexed="10"/>
        <rFont val="標楷體"/>
        <family val="4"/>
        <charset val="136"/>
      </rPr>
      <t>獎</t>
    </r>
    <r>
      <rPr>
        <sz val="12"/>
        <rFont val="標楷體"/>
        <family val="4"/>
        <charset val="136"/>
      </rPr>
      <t xml:space="preserve"> 助 經 費</t>
    </r>
    <phoneticPr fontId="1" type="noConversion"/>
  </si>
  <si>
    <r>
      <t xml:space="preserve">核 准 </t>
    </r>
    <r>
      <rPr>
        <sz val="12"/>
        <color indexed="10"/>
        <rFont val="標楷體"/>
        <family val="4"/>
        <charset val="136"/>
      </rPr>
      <t>獎</t>
    </r>
    <r>
      <rPr>
        <sz val="12"/>
        <rFont val="標楷體"/>
        <family val="4"/>
        <charset val="136"/>
      </rPr>
      <t xml:space="preserve"> 助 經 費</t>
    </r>
    <phoneticPr fontId="1" type="noConversion"/>
  </si>
  <si>
    <t>核准項目
或不核准
原    因</t>
    <phoneticPr fontId="1" type="noConversion"/>
  </si>
  <si>
    <t>預定
完成
日期</t>
  </si>
  <si>
    <t>核銷
應自
籌經
費比
率</t>
  </si>
  <si>
    <r>
      <t>核准</t>
    </r>
    <r>
      <rPr>
        <sz val="10"/>
        <color indexed="10"/>
        <rFont val="標楷體"/>
        <family val="4"/>
        <charset val="136"/>
      </rPr>
      <t>獎</t>
    </r>
    <r>
      <rPr>
        <sz val="10"/>
        <rFont val="標楷體"/>
        <family val="4"/>
        <charset val="136"/>
      </rPr>
      <t>助經費中補充保費所
占金額數</t>
    </r>
    <phoneticPr fontId="1" type="noConversion"/>
  </si>
  <si>
    <t>經常
支出</t>
  </si>
  <si>
    <t>資本
支出</t>
  </si>
  <si>
    <t>流水號</t>
    <phoneticPr fontId="1" type="noConversion"/>
  </si>
  <si>
    <t>單位統一編號</t>
    <phoneticPr fontId="1" type="noConversion"/>
  </si>
  <si>
    <t>業務費</t>
    <phoneticPr fontId="1" type="noConversion"/>
  </si>
  <si>
    <t>據點加值費用</t>
    <phoneticPr fontId="1" type="noConversion"/>
  </si>
  <si>
    <t>預防及延緩失能照護計畫費用</t>
    <phoneticPr fontId="1" type="noConversion"/>
  </si>
  <si>
    <t>縣市政府配合經費</t>
    <phoneticPr fontId="1" type="noConversion"/>
  </si>
  <si>
    <t>108T00001348</t>
    <phoneticPr fontId="1" type="noConversion"/>
  </si>
  <si>
    <t>81084633</t>
    <phoneticPr fontId="1" type="noConversion"/>
  </si>
  <si>
    <t>社團法人高雄市社區發展促進會</t>
    <phoneticPr fontId="1" type="noConversion"/>
  </si>
  <si>
    <t xml:space="preserve">建立社區照顧關懷據點並設置C級巷弄長照站(加)
</t>
    <phoneticPr fontId="1" type="noConversion"/>
  </si>
  <si>
    <r>
      <t>A、</t>
    </r>
    <r>
      <rPr>
        <b/>
        <sz val="8"/>
        <color indexed="8"/>
        <rFont val="標楷體"/>
        <family val="4"/>
        <charset val="136"/>
      </rPr>
      <t>中央補助</t>
    </r>
    <r>
      <rPr>
        <sz val="8"/>
        <color indexed="8"/>
        <rFont val="標楷體"/>
        <family val="4"/>
        <charset val="136"/>
      </rPr>
      <t>3-12月業務費98,400元、志工相關費用24,600元。</t>
    </r>
    <r>
      <rPr>
        <b/>
        <sz val="8"/>
        <color indexed="8"/>
        <rFont val="標楷體"/>
        <family val="4"/>
        <charset val="136"/>
      </rPr>
      <t>本市配合經費補助</t>
    </r>
    <r>
      <rPr>
        <sz val="8"/>
        <color indexed="8"/>
        <rFont val="標楷體"/>
        <family val="4"/>
        <charset val="136"/>
      </rPr>
      <t>1-2月業務費21,600元、志工相關費用5,400元。
B、</t>
    </r>
    <r>
      <rPr>
        <b/>
        <sz val="8"/>
        <color indexed="8"/>
        <rFont val="標楷體"/>
        <family val="4"/>
        <charset val="136"/>
      </rPr>
      <t>據點加值費用1-12月</t>
    </r>
    <r>
      <rPr>
        <sz val="8"/>
        <color indexed="8"/>
        <rFont val="標楷體"/>
        <family val="4"/>
        <charset val="136"/>
      </rPr>
      <t>312,000</t>
    </r>
    <r>
      <rPr>
        <sz val="8"/>
        <color indexed="8"/>
        <rFont val="標楷體"/>
        <family val="4"/>
        <charset val="136"/>
      </rPr>
      <t>元。
C、</t>
    </r>
    <r>
      <rPr>
        <b/>
        <sz val="8"/>
        <color indexed="8"/>
        <rFont val="標楷體"/>
        <family val="4"/>
        <charset val="136"/>
      </rPr>
      <t>據點人力加值費用</t>
    </r>
    <r>
      <rPr>
        <sz val="8"/>
        <color indexed="8"/>
        <rFont val="標楷體"/>
        <family val="4"/>
        <charset val="136"/>
      </rPr>
      <t>445,500元(12個月+年終獎金1.5個月)。
D、</t>
    </r>
    <r>
      <rPr>
        <b/>
        <sz val="8"/>
        <color indexed="8"/>
        <rFont val="標楷體"/>
        <family val="4"/>
        <charset val="136"/>
      </rPr>
      <t>3期預防及延緩失能照護計畫費用</t>
    </r>
    <r>
      <rPr>
        <sz val="8"/>
        <color indexed="8"/>
        <rFont val="標楷體"/>
        <family val="4"/>
        <charset val="136"/>
      </rPr>
      <t>108,000元。
E、</t>
    </r>
    <r>
      <rPr>
        <b/>
        <sz val="8"/>
        <color indexed="8"/>
        <rFont val="標楷體"/>
        <family val="4"/>
        <charset val="136"/>
      </rPr>
      <t>C級巷弄長照站獎助費用</t>
    </r>
    <r>
      <rPr>
        <sz val="8"/>
        <color indexed="8"/>
        <rFont val="標楷體"/>
        <family val="4"/>
        <charset val="136"/>
      </rPr>
      <t xml:space="preserve">1-12月360,000元
</t>
    </r>
    <phoneticPr fontId="1" type="noConversion"/>
  </si>
  <si>
    <t>108/12/31</t>
    <phoneticPr fontId="1" type="noConversion"/>
  </si>
  <si>
    <t xml:space="preserve"> 據點加值費用、人力加值費用、預防及延緩失能照護計畫費用、建立社區照顧關懷據點並設置C級巷弄長照站經費免自籌款</t>
    <phoneticPr fontId="1" type="noConversion"/>
  </si>
  <si>
    <t>單位名稱：</t>
  </si>
  <si>
    <t>接受衛生福利部長照服務發展基金獎助經費支出憑證簿</t>
  </si>
  <si>
    <t>獎助經費新臺幣（大寫）：</t>
    <phoneticPr fontId="16" type="noConversion"/>
  </si>
  <si>
    <t>在衛生福利部長照服務發展基金獎助經費項下報支數計新臺幣（大寫）： </t>
    <phoneticPr fontId="16" type="noConversion"/>
  </si>
  <si>
    <t>繳回衛生福利部長照服務發展基金獎助經費賸餘經費新臺幣（大寫）：</t>
  </si>
  <si>
    <t>經費孳息金額新臺幣（大寫）：</t>
  </si>
  <si>
    <t>其他收入金額新臺幣（大寫）：</t>
  </si>
  <si>
    <t>元</t>
    <phoneticPr fontId="16" type="noConversion"/>
  </si>
  <si>
    <t>計畫編號：</t>
    <phoneticPr fontId="16" type="noConversion"/>
  </si>
  <si>
    <t>機關(單位)審核簽章</t>
    <phoneticPr fontId="16" type="noConversion"/>
  </si>
  <si>
    <t>縣(市)政府、直轄市政府社會局</t>
  </si>
  <si>
    <t>接受獎助單位</t>
  </si>
  <si>
    <t>填表說明：</t>
  </si>
  <si>
    <t>會計單位</t>
    <phoneticPr fontId="16" type="noConversion"/>
  </si>
  <si>
    <t>機關長官</t>
    <phoneticPr fontId="16" type="noConversion"/>
  </si>
  <si>
    <t>單位負責人</t>
    <phoneticPr fontId="16" type="noConversion"/>
  </si>
  <si>
    <t>原始支出憑證計新臺幣（大寫）(不含市配)：</t>
    <phoneticPr fontId="16" type="noConversion"/>
  </si>
  <si>
    <t>業務單位</t>
    <phoneticPr fontId="16" type="noConversion"/>
  </si>
  <si>
    <t>業務承辦人</t>
    <phoneticPr fontId="16" type="noConversion"/>
  </si>
  <si>
    <t>會計承辦人</t>
    <phoneticPr fontId="16" type="noConversion"/>
  </si>
  <si>
    <t>序號</t>
    <phoneticPr fontId="1" type="noConversion"/>
  </si>
  <si>
    <t>計畫編號</t>
  </si>
  <si>
    <t>受獎助單位</t>
  </si>
  <si>
    <t>獎助計畫</t>
  </si>
  <si>
    <t xml:space="preserve">申請時自籌經費
</t>
    <phoneticPr fontId="1" type="noConversion"/>
  </si>
  <si>
    <t>核定獎助經費</t>
    <phoneticPr fontId="1" type="noConversion"/>
  </si>
  <si>
    <t>預定完成日期</t>
  </si>
  <si>
    <t>實際完成日期</t>
  </si>
  <si>
    <t>備註
(受益人次)</t>
    <phoneticPr fontId="1" type="noConversion"/>
  </si>
  <si>
    <t>中央
經常門</t>
    <phoneticPr fontId="1" type="noConversion"/>
  </si>
  <si>
    <t>中央
資本門</t>
    <phoneticPr fontId="1" type="noConversion"/>
  </si>
  <si>
    <t>市府
配合款</t>
    <phoneticPr fontId="1" type="noConversion"/>
  </si>
  <si>
    <t>自籌經費支出</t>
    <phoneticPr fontId="1" type="noConversion"/>
  </si>
  <si>
    <t>獎助經費支出(地方)</t>
    <phoneticPr fontId="1" type="noConversion"/>
  </si>
  <si>
    <t>獎助經費支出(中央)</t>
    <phoneticPr fontId="1" type="noConversion"/>
  </si>
  <si>
    <t>經常門
(已設公式，自籌+獎助)</t>
    <phoneticPr fontId="1" type="noConversion"/>
  </si>
  <si>
    <t>資本門
(已設公式，自籌+獎助)</t>
    <phoneticPr fontId="1" type="noConversion"/>
  </si>
  <si>
    <t>經常門</t>
    <phoneticPr fontId="1" type="noConversion"/>
  </si>
  <si>
    <t>單位自籌
資本門</t>
    <phoneticPr fontId="1" type="noConversion"/>
  </si>
  <si>
    <t>縣市政府配合款</t>
    <phoneticPr fontId="1" type="noConversion"/>
  </si>
  <si>
    <t>經常門</t>
    <phoneticPr fontId="1" type="noConversion"/>
  </si>
  <si>
    <t>業務費</t>
    <phoneticPr fontId="1" type="noConversion"/>
  </si>
  <si>
    <t>志工費</t>
    <phoneticPr fontId="1" type="noConversion"/>
  </si>
  <si>
    <t>預防及延緩失能照護計畫費用</t>
    <phoneticPr fontId="1" type="noConversion"/>
  </si>
  <si>
    <t>物品</t>
    <phoneticPr fontId="1" type="noConversion"/>
  </si>
  <si>
    <t>志工相關費(市府配合款)</t>
    <phoneticPr fontId="3" type="noConversion"/>
  </si>
  <si>
    <t>機關（單位）名稱：</t>
    <phoneticPr fontId="2" type="noConversion"/>
  </si>
  <si>
    <t>計畫
編號</t>
    <phoneticPr fontId="1" type="noConversion"/>
  </si>
  <si>
    <t>補助
計畫</t>
    <phoneticPr fontId="1" type="noConversion"/>
  </si>
  <si>
    <t xml:space="preserve">申請時
自籌經費
</t>
    <phoneticPr fontId="2" type="noConversion"/>
  </si>
  <si>
    <t>預定完成
日期</t>
    <phoneticPr fontId="1" type="noConversion"/>
  </si>
  <si>
    <t>實際完成
日期</t>
    <phoneticPr fontId="1" type="noConversion"/>
  </si>
  <si>
    <t xml:space="preserve">執行
進度％
</t>
    <phoneticPr fontId="2" type="noConversion"/>
  </si>
  <si>
    <t>備註(受益人次)</t>
    <phoneticPr fontId="2" type="noConversion"/>
  </si>
  <si>
    <t>縣市政府配合經費</t>
    <phoneticPr fontId="2" type="noConversion"/>
  </si>
  <si>
    <t>衛福部社家署</t>
    <phoneticPr fontId="2" type="noConversion"/>
  </si>
  <si>
    <t>業務費</t>
    <phoneticPr fontId="2" type="noConversion"/>
  </si>
  <si>
    <t>志工相關費用</t>
    <phoneticPr fontId="1" type="noConversion"/>
  </si>
  <si>
    <t>預防延緩失能照護計畫費用</t>
    <phoneticPr fontId="1" type="noConversion"/>
  </si>
  <si>
    <t>物品費用</t>
    <phoneticPr fontId="1" type="noConversion"/>
  </si>
  <si>
    <t>已核銷</t>
    <phoneticPr fontId="1" type="noConversion"/>
  </si>
  <si>
    <t>自籌比率</t>
    <phoneticPr fontId="2" type="noConversion"/>
  </si>
  <si>
    <t xml:space="preserve">填表人：                                                          業務主管：                                                                                         主辦會計：                                                                             單位負責人：                                                                                                              
</t>
    <phoneticPr fontId="2" type="noConversion"/>
  </si>
  <si>
    <t>業務費</t>
  </si>
  <si>
    <t>物品費用</t>
  </si>
  <si>
    <t>衛福部社家署核准補助經費</t>
  </si>
  <si>
    <t>核定總金額</t>
  </si>
  <si>
    <t>志工相關費用</t>
  </si>
  <si>
    <t>補助計畫編號：</t>
    <phoneticPr fontId="3" type="noConversion"/>
  </si>
  <si>
    <t>計畫項目：</t>
    <phoneticPr fontId="16" type="noConversion"/>
  </si>
  <si>
    <r>
      <t>步驟二：依照</t>
    </r>
    <r>
      <rPr>
        <b/>
        <u/>
        <sz val="13"/>
        <color theme="7"/>
        <rFont val="標楷體"/>
        <family val="4"/>
        <charset val="136"/>
      </rPr>
      <t>實際核銷數字</t>
    </r>
    <r>
      <rPr>
        <b/>
        <sz val="13"/>
        <color indexed="9"/>
        <rFont val="標楷體"/>
        <family val="4"/>
        <charset val="136"/>
      </rPr>
      <t>填</t>
    </r>
    <r>
      <rPr>
        <b/>
        <sz val="13"/>
        <color indexed="51"/>
        <rFont val="標楷體"/>
        <family val="4"/>
        <charset val="136"/>
      </rPr>
      <t>黃色格子</t>
    </r>
    <phoneticPr fontId="3" type="noConversion"/>
  </si>
  <si>
    <r>
      <t>步驟一：在</t>
    </r>
    <r>
      <rPr>
        <b/>
        <sz val="13"/>
        <color theme="4"/>
        <rFont val="標楷體"/>
        <family val="4"/>
        <charset val="136"/>
      </rPr>
      <t>藍色格子</t>
    </r>
    <r>
      <rPr>
        <b/>
        <sz val="13"/>
        <color theme="0"/>
        <rFont val="標楷體"/>
        <family val="4"/>
        <charset val="136"/>
      </rPr>
      <t>填入</t>
    </r>
    <r>
      <rPr>
        <b/>
        <u val="double"/>
        <sz val="13"/>
        <color theme="4"/>
        <rFont val="標楷體"/>
        <family val="4"/>
        <charset val="136"/>
      </rPr>
      <t>計畫編號</t>
    </r>
    <r>
      <rPr>
        <b/>
        <sz val="13"/>
        <color theme="0"/>
        <rFont val="標楷體"/>
        <family val="4"/>
        <charset val="136"/>
      </rPr>
      <t>(英文要大寫)</t>
    </r>
    <phoneticPr fontId="3" type="noConversion"/>
  </si>
  <si>
    <t>補助計畫名稱：</t>
    <phoneticPr fontId="3" type="noConversion"/>
  </si>
  <si>
    <t>A.核准獎助經費(經常支出)(含中央+市配)</t>
    <phoneticPr fontId="3" type="noConversion"/>
  </si>
  <si>
    <t>B.核准獎助經費(資本支出)</t>
    <phoneticPr fontId="3" type="noConversion"/>
  </si>
  <si>
    <t>C.自籌經費(經常支出+資本支出)</t>
    <phoneticPr fontId="3" type="noConversion"/>
  </si>
  <si>
    <t>D.核准獎助經費(本局配合經費補助)</t>
    <phoneticPr fontId="3" type="noConversion"/>
  </si>
  <si>
    <t>純據點
應20%以上</t>
    <phoneticPr fontId="1" type="noConversion"/>
  </si>
  <si>
    <t>純據點
應30%以上</t>
    <phoneticPr fontId="1" type="noConversion"/>
  </si>
  <si>
    <r>
      <t>步驟三：填完</t>
    </r>
    <r>
      <rPr>
        <b/>
        <sz val="13"/>
        <color rgb="FFFF0000"/>
        <rFont val="標楷體"/>
        <family val="4"/>
        <charset val="136"/>
      </rPr>
      <t>"合計總表"</t>
    </r>
    <r>
      <rPr>
        <b/>
        <sz val="13"/>
        <color theme="0"/>
        <rFont val="標楷體"/>
        <family val="4"/>
        <charset val="136"/>
      </rPr>
      <t>後，</t>
    </r>
    <r>
      <rPr>
        <b/>
        <sz val="15"/>
        <color theme="0"/>
        <rFont val="標楷體"/>
        <family val="4"/>
        <charset val="136"/>
      </rPr>
      <t>其他表會自動產出</t>
    </r>
    <r>
      <rPr>
        <b/>
        <sz val="13"/>
        <color theme="0"/>
        <rFont val="標楷體"/>
        <family val="4"/>
        <charset val="136"/>
      </rPr>
      <t>~~~~~~~~
        列印 1.合計總表2.考核表 3.支出憑證簿 4.中央報結表</t>
    </r>
    <phoneticPr fontId="3" type="noConversion"/>
  </si>
  <si>
    <t>業務費(市府配合款)</t>
    <phoneticPr fontId="3" type="noConversion"/>
  </si>
  <si>
    <t>這張表已設定好公式自動產出，核對無誤後，正本逕送教保課報結窗口。(會計室不留存)</t>
    <phoneticPr fontId="1" type="noConversion"/>
  </si>
  <si>
    <t>公彩</t>
    <phoneticPr fontId="1" type="noConversion"/>
  </si>
  <si>
    <t>補助(經常門)</t>
    <phoneticPr fontId="1" type="noConversion"/>
  </si>
  <si>
    <t>補助(資本門)</t>
    <phoneticPr fontId="1" type="noConversion"/>
  </si>
  <si>
    <t>核定數</t>
    <phoneticPr fontId="1" type="noConversion"/>
  </si>
  <si>
    <t>核銷數</t>
    <phoneticPr fontId="1" type="noConversion"/>
  </si>
  <si>
    <t>賸餘數</t>
    <phoneticPr fontId="1" type="noConversion"/>
  </si>
  <si>
    <t>巷弄長照站獎助費小計</t>
    <phoneticPr fontId="3" type="noConversion"/>
  </si>
  <si>
    <t>繳回中央經費</t>
    <phoneticPr fontId="1" type="noConversion"/>
  </si>
  <si>
    <t>繳回中央金額(經常門)(勿動)</t>
    <phoneticPr fontId="3" type="noConversion"/>
  </si>
  <si>
    <t xml:space="preserve"> 繳回中央金額(資本門)(勿動)</t>
    <phoneticPr fontId="3" type="noConversion"/>
  </si>
  <si>
    <t>單位自籌
經常門經費
(含市配)</t>
    <phoneticPr fontId="1" type="noConversion"/>
  </si>
  <si>
    <t>受益人次/年(男)</t>
    <phoneticPr fontId="3" type="noConversion"/>
  </si>
  <si>
    <t>受益人次/年(女)</t>
    <phoneticPr fontId="3" type="noConversion"/>
  </si>
  <si>
    <t>25946601</t>
  </si>
  <si>
    <t>巷弄長照站獎助費</t>
    <phoneticPr fontId="1" type="noConversion"/>
  </si>
  <si>
    <t>雇主應負擔之相關費用小計</t>
    <phoneticPr fontId="3" type="noConversion"/>
  </si>
  <si>
    <t>據點業務費用</t>
    <phoneticPr fontId="2" type="noConversion"/>
  </si>
  <si>
    <t>專職人員服務費用</t>
    <phoneticPr fontId="1" type="noConversion"/>
  </si>
  <si>
    <t>雇主應負擔之相關費用</t>
    <phoneticPr fontId="1" type="noConversion"/>
  </si>
  <si>
    <t>據點業務費用</t>
    <phoneticPr fontId="1" type="noConversion"/>
  </si>
  <si>
    <t>填表說明：
1.「執行進度％」欄係指計畫工作執行進度，非為經費支出進度。
2.「申請時自籌經費」欄所列係指申請單位申請時所列之自籌款，「核定補助經費」欄所列係指本部核定之補助金額。
3.「核銷情形」欄請於計畫執行完成就地審計核銷後，填寫「已核銷」，如有賸餘款、其他收入請隨函繳回，本局據以備查建檔結案。
4.「累計實支數」，如包含經常支出及資本支出，或經常支出內包含「業務費」、「志工相關費用」、「據點業務費」、「專職人員服務費」、「雇主應負擔之相關費」、「物品費」、「預防及延緩失能照護計畫費用」、「巷弄長照站獎助費」等，受補助單位應分項說明。
5.備註欄內請填報受益人次。</t>
    <phoneticPr fontId="1" type="noConversion"/>
  </si>
  <si>
    <t>據點業務小計</t>
    <phoneticPr fontId="3" type="noConversion"/>
  </si>
  <si>
    <t>專職人員服務費小計</t>
    <phoneticPr fontId="3" type="noConversion"/>
  </si>
  <si>
    <t>設施設備費、業務費、志工相關費用、專職人員服務費、預防及延緩失能照護服務費用及巷弄長照站獎助費免自籌款。</t>
  </si>
  <si>
    <t>一、經常門(業務費、志工相關費用、物品)20%。
二、資本門30%。</t>
  </si>
  <si>
    <t>47621162</t>
  </si>
  <si>
    <t>15571246</t>
  </si>
  <si>
    <t>78935890</t>
  </si>
  <si>
    <t>99143769</t>
  </si>
  <si>
    <t>21601084</t>
  </si>
  <si>
    <t>08246581</t>
  </si>
  <si>
    <t>88041815</t>
  </si>
  <si>
    <t>41345507</t>
  </si>
  <si>
    <t>92107394</t>
  </si>
  <si>
    <t>39696111</t>
  </si>
  <si>
    <t>80916027</t>
  </si>
  <si>
    <t>巷弄長照站獎助費</t>
    <phoneticPr fontId="1" type="noConversion"/>
  </si>
  <si>
    <t>預防延緩失能照護服務費用</t>
    <phoneticPr fontId="1" type="noConversion"/>
  </si>
  <si>
    <t>資本支出</t>
    <phoneticPr fontId="1" type="noConversion"/>
  </si>
  <si>
    <t>經常支出</t>
    <phoneticPr fontId="1" type="noConversion"/>
  </si>
  <si>
    <t>核銷應自籌經費比率</t>
    <phoneticPr fontId="1" type="noConversion"/>
  </si>
  <si>
    <t>核准項目或不核准原因</t>
    <phoneticPr fontId="1" type="noConversion"/>
  </si>
  <si>
    <t>申請獎助經費</t>
    <phoneticPr fontId="1" type="noConversion"/>
  </si>
  <si>
    <t>自籌經費</t>
    <phoneticPr fontId="1" type="noConversion"/>
  </si>
  <si>
    <t>計畫總經費</t>
    <phoneticPr fontId="1" type="noConversion"/>
  </si>
  <si>
    <t>申請獎助計畫</t>
    <phoneticPr fontId="1" type="noConversion"/>
  </si>
  <si>
    <t>申請單位</t>
    <phoneticPr fontId="1" type="noConversion"/>
  </si>
  <si>
    <t>統一編號</t>
    <phoneticPr fontId="1" type="noConversion"/>
  </si>
  <si>
    <t>計畫編號</t>
    <phoneticPr fontId="1" type="noConversion"/>
  </si>
  <si>
    <t>資本
支出
(B)</t>
    <phoneticPr fontId="63" type="noConversion"/>
  </si>
  <si>
    <t>自籌經費合計
(C )</t>
    <phoneticPr fontId="1" type="noConversion"/>
  </si>
  <si>
    <t>市府配合款
(D)</t>
    <phoneticPr fontId="1" type="noConversion"/>
  </si>
  <si>
    <t>(A)</t>
    <phoneticPr fontId="63" type="noConversion"/>
  </si>
  <si>
    <t>81121193</t>
  </si>
  <si>
    <t>74817915</t>
  </si>
  <si>
    <t>17025976</t>
  </si>
  <si>
    <t>99399059</t>
  </si>
  <si>
    <t>78935857</t>
  </si>
  <si>
    <t>78936835</t>
  </si>
  <si>
    <t>87889496</t>
  </si>
  <si>
    <t>78941197</t>
  </si>
  <si>
    <t>08213809</t>
  </si>
  <si>
    <t>36627180</t>
  </si>
  <si>
    <t>38621084</t>
  </si>
  <si>
    <t>78941577</t>
  </si>
  <si>
    <t>26050449</t>
  </si>
  <si>
    <t>36662094</t>
  </si>
  <si>
    <t>25935148</t>
  </si>
  <si>
    <t>92176687</t>
  </si>
  <si>
    <t>14923048</t>
  </si>
  <si>
    <t>09530732</t>
  </si>
  <si>
    <t>13262759</t>
  </si>
  <si>
    <t>97943940</t>
  </si>
  <si>
    <t>10208182</t>
  </si>
  <si>
    <t>08228508</t>
  </si>
  <si>
    <t>08224046</t>
  </si>
  <si>
    <t>08885263</t>
  </si>
  <si>
    <t>87889307</t>
  </si>
  <si>
    <t>47644117</t>
  </si>
  <si>
    <t>62987359</t>
  </si>
  <si>
    <t>99534512</t>
  </si>
  <si>
    <t>10444144</t>
  </si>
  <si>
    <t>92165400</t>
  </si>
  <si>
    <t>36668371</t>
  </si>
  <si>
    <t>10445164</t>
  </si>
  <si>
    <t>85452335</t>
  </si>
  <si>
    <t>85457155</t>
  </si>
  <si>
    <t>14915119</t>
  </si>
  <si>
    <t>78941957</t>
  </si>
  <si>
    <t>78935358</t>
  </si>
  <si>
    <t>85527981</t>
  </si>
  <si>
    <t>92166371</t>
  </si>
  <si>
    <t>62958869</t>
  </si>
  <si>
    <t>92173149</t>
  </si>
  <si>
    <t>78941274</t>
  </si>
  <si>
    <t>26094798</t>
  </si>
  <si>
    <t>87907038</t>
  </si>
  <si>
    <t>78941529</t>
  </si>
  <si>
    <t>78396632</t>
  </si>
  <si>
    <t>78934169</t>
  </si>
  <si>
    <t>36972990</t>
  </si>
  <si>
    <t>36626909</t>
  </si>
  <si>
    <t>17025928</t>
  </si>
  <si>
    <t>03716423</t>
  </si>
  <si>
    <t>38746227</t>
  </si>
  <si>
    <t>10443665</t>
  </si>
  <si>
    <t>10134844</t>
  </si>
  <si>
    <t>29457365</t>
  </si>
  <si>
    <t>36661927</t>
  </si>
  <si>
    <t>88030676</t>
  </si>
  <si>
    <t>85453593</t>
  </si>
  <si>
    <t>88042357</t>
  </si>
  <si>
    <t>47628904</t>
  </si>
  <si>
    <t>72086033</t>
  </si>
  <si>
    <t>91493691</t>
  </si>
  <si>
    <t>81092839</t>
  </si>
  <si>
    <t>85524719</t>
  </si>
  <si>
    <t>08908499</t>
  </si>
  <si>
    <t>36667133</t>
  </si>
  <si>
    <t>99394890</t>
  </si>
  <si>
    <t>92196749</t>
  </si>
  <si>
    <t>82760491</t>
  </si>
  <si>
    <t>57998692</t>
  </si>
  <si>
    <t>08217452</t>
  </si>
  <si>
    <t>81099973</t>
  </si>
  <si>
    <t>19896484</t>
  </si>
  <si>
    <t>10160384</t>
  </si>
  <si>
    <t>17020830</t>
  </si>
  <si>
    <t>18493218</t>
  </si>
  <si>
    <t>41274637</t>
  </si>
  <si>
    <t>99396855</t>
  </si>
  <si>
    <t>14708759</t>
  </si>
  <si>
    <t>10215796</t>
  </si>
  <si>
    <t>62994197</t>
  </si>
  <si>
    <t>09035677</t>
  </si>
  <si>
    <t>98639453</t>
  </si>
  <si>
    <t>87883900</t>
  </si>
  <si>
    <t>47716625</t>
  </si>
  <si>
    <t>78642992</t>
  </si>
  <si>
    <t>36992721</t>
  </si>
  <si>
    <t>10161095</t>
  </si>
  <si>
    <t>25896721</t>
  </si>
  <si>
    <t>26499849</t>
  </si>
  <si>
    <t>17950172</t>
  </si>
  <si>
    <t>17002734</t>
  </si>
  <si>
    <t>88057105</t>
  </si>
  <si>
    <t>85535440</t>
  </si>
  <si>
    <t>94991715</t>
  </si>
  <si>
    <t>10219343</t>
  </si>
  <si>
    <t>92012708</t>
  </si>
  <si>
    <t>14708483</t>
  </si>
  <si>
    <t>17032152</t>
  </si>
  <si>
    <t>17023506</t>
  </si>
  <si>
    <t>74808922</t>
  </si>
  <si>
    <t>17955535</t>
  </si>
  <si>
    <t>09599534</t>
  </si>
  <si>
    <t>47703017</t>
  </si>
  <si>
    <t>85458437</t>
  </si>
  <si>
    <t>41271646</t>
  </si>
  <si>
    <t>78397055</t>
  </si>
  <si>
    <t>36996780</t>
  </si>
  <si>
    <t>87896047</t>
  </si>
  <si>
    <t>87882515</t>
  </si>
  <si>
    <t>80917617</t>
  </si>
  <si>
    <t>17950150</t>
  </si>
  <si>
    <t>99032573</t>
  </si>
  <si>
    <t>69790514</t>
  </si>
  <si>
    <t>94800552</t>
  </si>
  <si>
    <t>15752014</t>
  </si>
  <si>
    <t>92079469</t>
  </si>
  <si>
    <t>99548570</t>
  </si>
  <si>
    <t>81095408</t>
  </si>
  <si>
    <t>82704549</t>
  </si>
  <si>
    <t>78936407</t>
  </si>
  <si>
    <t>87882655</t>
  </si>
  <si>
    <t>62973735</t>
  </si>
  <si>
    <t>17025960</t>
  </si>
  <si>
    <t>87899380</t>
  </si>
  <si>
    <t>76217177</t>
  </si>
  <si>
    <t>09560159</t>
  </si>
  <si>
    <t>13273101</t>
  </si>
  <si>
    <t>09541040</t>
  </si>
  <si>
    <t>10743564</t>
  </si>
  <si>
    <t>85517652</t>
  </si>
  <si>
    <t>62946132</t>
  </si>
  <si>
    <t>38679894</t>
  </si>
  <si>
    <t>88077616</t>
  </si>
  <si>
    <t>15744660</t>
  </si>
  <si>
    <t>08867201</t>
  </si>
  <si>
    <t>99176326</t>
  </si>
  <si>
    <t>10119576</t>
  </si>
  <si>
    <t>99214166</t>
  </si>
  <si>
    <t>47632999</t>
  </si>
  <si>
    <t>09118037</t>
  </si>
  <si>
    <t>98773211</t>
  </si>
  <si>
    <t>97948430</t>
  </si>
  <si>
    <t>13544245</t>
  </si>
  <si>
    <t>21621785</t>
  </si>
  <si>
    <t>72161052</t>
  </si>
  <si>
    <t>85528790</t>
  </si>
  <si>
    <t>78934631</t>
  </si>
  <si>
    <t>98179269</t>
  </si>
  <si>
    <t>92067317</t>
  </si>
  <si>
    <t>72300667</t>
  </si>
  <si>
    <t>18418990</t>
  </si>
  <si>
    <t>25822828</t>
  </si>
  <si>
    <t>13999786</t>
  </si>
  <si>
    <t>78940916</t>
  </si>
  <si>
    <t>25889101</t>
  </si>
  <si>
    <t>81129483</t>
  </si>
  <si>
    <t>26069643</t>
  </si>
  <si>
    <t>08223927</t>
  </si>
  <si>
    <t>36659252</t>
  </si>
  <si>
    <t>25936667</t>
  </si>
  <si>
    <t>85517837</t>
  </si>
  <si>
    <t>97941231</t>
  </si>
  <si>
    <t>21637816</t>
  </si>
  <si>
    <t>20265422</t>
  </si>
  <si>
    <t>19883164</t>
  </si>
  <si>
    <t>99016200</t>
  </si>
  <si>
    <t>41348574</t>
  </si>
  <si>
    <t>09553262</t>
  </si>
  <si>
    <t>15754961</t>
  </si>
  <si>
    <t>87888932</t>
  </si>
  <si>
    <t>38684566</t>
  </si>
  <si>
    <t>62928731</t>
  </si>
  <si>
    <t>21303064</t>
  </si>
  <si>
    <t>14705211</t>
  </si>
  <si>
    <t>17025933</t>
  </si>
  <si>
    <t>87881749</t>
  </si>
  <si>
    <t>47636518</t>
  </si>
  <si>
    <t>97946833</t>
  </si>
  <si>
    <t>85461566</t>
  </si>
  <si>
    <t>18418350</t>
  </si>
  <si>
    <t>98757943</t>
  </si>
  <si>
    <t>62987013</t>
  </si>
  <si>
    <t>17034882</t>
  </si>
  <si>
    <t>08972978</t>
  </si>
  <si>
    <t>13267500</t>
  </si>
  <si>
    <t>36631092</t>
  </si>
  <si>
    <t>07928692</t>
  </si>
  <si>
    <t>88062894</t>
  </si>
  <si>
    <t>09594643</t>
  </si>
  <si>
    <t>38751017</t>
  </si>
  <si>
    <t>72303030</t>
  </si>
  <si>
    <t>09568498</t>
  </si>
  <si>
    <t>17021084</t>
  </si>
  <si>
    <t>85526596</t>
  </si>
  <si>
    <t>87884627</t>
  </si>
  <si>
    <t>21318215</t>
  </si>
  <si>
    <t>80895135</t>
  </si>
  <si>
    <t>15747060</t>
  </si>
  <si>
    <t>09566528</t>
  </si>
  <si>
    <t>10208726</t>
  </si>
  <si>
    <t>99595290</t>
  </si>
  <si>
    <t>81143598</t>
  </si>
  <si>
    <t>72214282</t>
  </si>
  <si>
    <t>21312465</t>
  </si>
  <si>
    <t>47716110</t>
  </si>
  <si>
    <t>14290108</t>
  </si>
  <si>
    <t>36623261</t>
  </si>
  <si>
    <t>21692015</t>
  </si>
  <si>
    <t>13676245</t>
  </si>
  <si>
    <t>80894570</t>
  </si>
  <si>
    <t>78935688</t>
  </si>
  <si>
    <t>10401449</t>
  </si>
  <si>
    <t>77496768</t>
  </si>
  <si>
    <t>20261018</t>
  </si>
  <si>
    <t>25814101</t>
  </si>
  <si>
    <t>26042188</t>
  </si>
  <si>
    <t>80904227</t>
  </si>
  <si>
    <t>78934695</t>
  </si>
  <si>
    <t>87883893</t>
  </si>
  <si>
    <t>10171690</t>
  </si>
  <si>
    <t>78643697</t>
  </si>
  <si>
    <t>78940922</t>
  </si>
  <si>
    <t>98637309</t>
  </si>
  <si>
    <t>21692459</t>
  </si>
  <si>
    <t>09132951</t>
  </si>
  <si>
    <t>80895445</t>
  </si>
  <si>
    <t>78935287</t>
  </si>
  <si>
    <t>20240909</t>
  </si>
  <si>
    <t>20260714</t>
  </si>
  <si>
    <t>41354701</t>
  </si>
  <si>
    <t>41344253</t>
  </si>
  <si>
    <t>85526054</t>
  </si>
  <si>
    <t>57950418</t>
  </si>
  <si>
    <t>18428054</t>
  </si>
  <si>
    <t>78934668</t>
  </si>
  <si>
    <t>08975709</t>
  </si>
  <si>
    <t>72301286</t>
  </si>
  <si>
    <t>85465394</t>
  </si>
  <si>
    <t>15584880</t>
  </si>
  <si>
    <t>92065893</t>
  </si>
  <si>
    <t>70995629</t>
  </si>
  <si>
    <t>81077268</t>
  </si>
  <si>
    <t>39656700</t>
  </si>
  <si>
    <t>62936330</t>
  </si>
  <si>
    <t>74800098</t>
  </si>
  <si>
    <t>87907017</t>
  </si>
  <si>
    <t>中央經常門合計</t>
    <phoneticPr fontId="1" type="noConversion"/>
  </si>
  <si>
    <t>建立社區照顧關懷據點並設置巷弄長照站</t>
  </si>
  <si>
    <t>業務費3-5月</t>
    <phoneticPr fontId="3" type="noConversion"/>
  </si>
  <si>
    <t>業務費6-8月</t>
    <phoneticPr fontId="3" type="noConversion"/>
  </si>
  <si>
    <t>業務費9-11月</t>
    <phoneticPr fontId="3" type="noConversion"/>
  </si>
  <si>
    <t>業務費12月</t>
    <phoneticPr fontId="3" type="noConversion"/>
  </si>
  <si>
    <t>志工相關費3-5月</t>
    <phoneticPr fontId="3" type="noConversion"/>
  </si>
  <si>
    <t>志工相關費6-8月</t>
    <phoneticPr fontId="3" type="noConversion"/>
  </si>
  <si>
    <t>志工相關費9-11月</t>
    <phoneticPr fontId="3" type="noConversion"/>
  </si>
  <si>
    <t>志工相關費12月</t>
    <phoneticPr fontId="3" type="noConversion"/>
  </si>
  <si>
    <t>據點業務費6-8月</t>
    <phoneticPr fontId="3" type="noConversion"/>
  </si>
  <si>
    <t>據點業務費9-11月</t>
    <phoneticPr fontId="3" type="noConversion"/>
  </si>
  <si>
    <t>據點業務費12月</t>
    <phoneticPr fontId="3" type="noConversion"/>
  </si>
  <si>
    <t>專職人員服務費1-5月</t>
    <phoneticPr fontId="3" type="noConversion"/>
  </si>
  <si>
    <t>專職人員服務費6-8月</t>
    <phoneticPr fontId="3" type="noConversion"/>
  </si>
  <si>
    <t>據點業務費1-5月</t>
    <phoneticPr fontId="3" type="noConversion"/>
  </si>
  <si>
    <t>專職人員服務費9-11月</t>
    <phoneticPr fontId="3" type="noConversion"/>
  </si>
  <si>
    <t>專職人員服務費12月</t>
    <phoneticPr fontId="3" type="noConversion"/>
  </si>
  <si>
    <t>雇主應負擔之相關費用1-5月</t>
    <phoneticPr fontId="3" type="noConversion"/>
  </si>
  <si>
    <t>雇主應負擔之相關費用6-8月</t>
    <phoneticPr fontId="3" type="noConversion"/>
  </si>
  <si>
    <t>雇主應負擔之相關費用9-11月</t>
    <phoneticPr fontId="3" type="noConversion"/>
  </si>
  <si>
    <t>雇主應負擔之相關費用12月</t>
    <phoneticPr fontId="3" type="noConversion"/>
  </si>
  <si>
    <t>巷弄長照站獎助費1-5月</t>
    <phoneticPr fontId="3" type="noConversion"/>
  </si>
  <si>
    <t>巷弄長照站獎助費6-8月</t>
    <phoneticPr fontId="3" type="noConversion"/>
  </si>
  <si>
    <t>巷弄長照站獎助費9-11月</t>
    <phoneticPr fontId="3" type="noConversion"/>
  </si>
  <si>
    <t>巷弄長照站獎助費12月</t>
    <phoneticPr fontId="3" type="noConversion"/>
  </si>
  <si>
    <t>93290525</t>
  </si>
  <si>
    <t>113P002266</t>
  </si>
  <si>
    <t>36604503</t>
  </si>
  <si>
    <t>113P002007</t>
  </si>
  <si>
    <t>113P001870</t>
  </si>
  <si>
    <t>113P001643</t>
  </si>
  <si>
    <t>47699604</t>
  </si>
  <si>
    <t>113P002195</t>
  </si>
  <si>
    <t>36998582</t>
  </si>
  <si>
    <t>113P000768</t>
  </si>
  <si>
    <t>113P002082</t>
  </si>
  <si>
    <t>113P001356</t>
  </si>
  <si>
    <t>113P000665</t>
  </si>
  <si>
    <t>113P002104</t>
  </si>
  <si>
    <t>113P002578</t>
  </si>
  <si>
    <t>113P002709</t>
  </si>
  <si>
    <t>113P001331</t>
  </si>
  <si>
    <t>17958391</t>
  </si>
  <si>
    <t>113P002685</t>
  </si>
  <si>
    <t>113P001893</t>
  </si>
  <si>
    <t>113P001362</t>
  </si>
  <si>
    <t>113P001649</t>
  </si>
  <si>
    <t>113P002463</t>
  </si>
  <si>
    <t>113P002677</t>
  </si>
  <si>
    <t>113P000283</t>
  </si>
  <si>
    <t>113P001532</t>
  </si>
  <si>
    <t>113P002668</t>
  </si>
  <si>
    <t>113P002644</t>
  </si>
  <si>
    <t>113P002588</t>
  </si>
  <si>
    <t>113P002435</t>
  </si>
  <si>
    <t>113P001681</t>
  </si>
  <si>
    <t>113P001126</t>
  </si>
  <si>
    <t>113P000701</t>
  </si>
  <si>
    <t>113P002260</t>
  </si>
  <si>
    <t>113P002199</t>
  </si>
  <si>
    <t>113P002399</t>
  </si>
  <si>
    <t>113P002322</t>
  </si>
  <si>
    <t>113P002480</t>
  </si>
  <si>
    <t>113P002097</t>
  </si>
  <si>
    <t>113P002166</t>
  </si>
  <si>
    <t>113P002807</t>
  </si>
  <si>
    <t>113P002909</t>
  </si>
  <si>
    <t>113P001495</t>
  </si>
  <si>
    <t>113P002536</t>
  </si>
  <si>
    <t>113P002741</t>
  </si>
  <si>
    <t>113P001084</t>
  </si>
  <si>
    <t>113P001892</t>
  </si>
  <si>
    <t>88052740</t>
  </si>
  <si>
    <t>113P003098</t>
  </si>
  <si>
    <t>113P002167</t>
  </si>
  <si>
    <t>113P003037</t>
  </si>
  <si>
    <t>113P003022</t>
  </si>
  <si>
    <t>113P002768</t>
  </si>
  <si>
    <t>113P001793</t>
  </si>
  <si>
    <t>113P002881</t>
  </si>
  <si>
    <t>85524915</t>
  </si>
  <si>
    <t>113P002950</t>
  </si>
  <si>
    <t>113P000986</t>
  </si>
  <si>
    <t>113P000928</t>
  </si>
  <si>
    <t>113P002450</t>
  </si>
  <si>
    <t>113P002426</t>
  </si>
  <si>
    <t>113P002474</t>
  </si>
  <si>
    <t>113P003067</t>
  </si>
  <si>
    <t>80891481</t>
  </si>
  <si>
    <t>113P000847</t>
  </si>
  <si>
    <t>113P002496</t>
  </si>
  <si>
    <t>113P001091</t>
  </si>
  <si>
    <t>113P002184</t>
  </si>
  <si>
    <t>113P000960</t>
  </si>
  <si>
    <t>113P002978</t>
  </si>
  <si>
    <t>113P002703</t>
  </si>
  <si>
    <t>113P002760</t>
  </si>
  <si>
    <t>113P000969</t>
  </si>
  <si>
    <t>113P002398</t>
  </si>
  <si>
    <t>113P001357</t>
  </si>
  <si>
    <t>113P000924</t>
  </si>
  <si>
    <t>38450912</t>
  </si>
  <si>
    <t>113P000880</t>
  </si>
  <si>
    <t>113P002421</t>
  </si>
  <si>
    <t>10454867</t>
  </si>
  <si>
    <t>113P002811</t>
  </si>
  <si>
    <t>113P002444</t>
  </si>
  <si>
    <t>113P000966</t>
  </si>
  <si>
    <t>113P002988</t>
  </si>
  <si>
    <t>113P002758</t>
  </si>
  <si>
    <t>113P001706</t>
  </si>
  <si>
    <t>113P002339</t>
  </si>
  <si>
    <t>113P002490</t>
  </si>
  <si>
    <t>113P000736</t>
  </si>
  <si>
    <t>113P002530</t>
  </si>
  <si>
    <t>113P002506</t>
  </si>
  <si>
    <t>113P002576</t>
  </si>
  <si>
    <t>19882361</t>
  </si>
  <si>
    <t>113P002587</t>
  </si>
  <si>
    <t>13533752</t>
  </si>
  <si>
    <t>113P002716</t>
  </si>
  <si>
    <t>113P002673</t>
  </si>
  <si>
    <t>113P003017</t>
  </si>
  <si>
    <t>113P002711</t>
  </si>
  <si>
    <t>113P002991</t>
  </si>
  <si>
    <t>113P003068</t>
  </si>
  <si>
    <t>74801245</t>
  </si>
  <si>
    <t>113P002672</t>
  </si>
  <si>
    <t>113P002271</t>
  </si>
  <si>
    <t>113P002395</t>
  </si>
  <si>
    <t>113P002832</t>
  </si>
  <si>
    <t>113P002987</t>
  </si>
  <si>
    <t>113P002264</t>
  </si>
  <si>
    <t>113P002767</t>
  </si>
  <si>
    <t>113P000963</t>
  </si>
  <si>
    <t>113P001666</t>
  </si>
  <si>
    <t>113P002729</t>
  </si>
  <si>
    <t>113P002918</t>
  </si>
  <si>
    <t>113P002682</t>
  </si>
  <si>
    <t>113P003000</t>
  </si>
  <si>
    <t>113P002462</t>
  </si>
  <si>
    <t>113P002505</t>
  </si>
  <si>
    <t>113P001624</t>
  </si>
  <si>
    <t>113P003194</t>
  </si>
  <si>
    <t>113P002795</t>
  </si>
  <si>
    <t>113P002910</t>
  </si>
  <si>
    <t>113P002429</t>
  </si>
  <si>
    <t>113P002391</t>
  </si>
  <si>
    <t>57990262</t>
  </si>
  <si>
    <t>113P002762</t>
  </si>
  <si>
    <t>113P002401</t>
  </si>
  <si>
    <t>88042429</t>
  </si>
  <si>
    <t>113P003146</t>
  </si>
  <si>
    <t>113P002420</t>
  </si>
  <si>
    <t>113P002681</t>
  </si>
  <si>
    <t>113P002963</t>
  </si>
  <si>
    <t>113P001635</t>
  </si>
  <si>
    <t>113P002974</t>
  </si>
  <si>
    <t>113P001314</t>
  </si>
  <si>
    <t>113P003083</t>
  </si>
  <si>
    <t>113P002793</t>
  </si>
  <si>
    <t>113P003211</t>
  </si>
  <si>
    <t>91539599</t>
  </si>
  <si>
    <t>113P002958</t>
  </si>
  <si>
    <t>10494707</t>
  </si>
  <si>
    <t>113P002470</t>
  </si>
  <si>
    <t>113P002055</t>
  </si>
  <si>
    <t>36651744</t>
  </si>
  <si>
    <t>113P002436</t>
  </si>
  <si>
    <t>113P002915</t>
  </si>
  <si>
    <t>113P003304</t>
  </si>
  <si>
    <t>113P003020</t>
  </si>
  <si>
    <t>113P003087</t>
  </si>
  <si>
    <t>81117584</t>
  </si>
  <si>
    <t>113P003091</t>
  </si>
  <si>
    <t>113P002534</t>
  </si>
  <si>
    <t>113P002831</t>
  </si>
  <si>
    <t>113P002820</t>
  </si>
  <si>
    <t>113P002797</t>
  </si>
  <si>
    <t>113P002940</t>
  </si>
  <si>
    <t>62981144</t>
  </si>
  <si>
    <t>113P002411</t>
  </si>
  <si>
    <t>113P002971</t>
  </si>
  <si>
    <t>113P002723</t>
  </si>
  <si>
    <t>113P002096</t>
  </si>
  <si>
    <t>113P001024</t>
  </si>
  <si>
    <t>113P002787</t>
  </si>
  <si>
    <t>78941422</t>
  </si>
  <si>
    <t>113P000784</t>
  </si>
  <si>
    <t>113P002808</t>
  </si>
  <si>
    <t>113P001823</t>
  </si>
  <si>
    <t>10257492</t>
  </si>
  <si>
    <t>113P002724</t>
  </si>
  <si>
    <t>93266222</t>
  </si>
  <si>
    <t>113P002457</t>
  </si>
  <si>
    <t>113P003057</t>
  </si>
  <si>
    <t>113P001556</t>
  </si>
  <si>
    <t>113P003090</t>
  </si>
  <si>
    <t>41342635</t>
  </si>
  <si>
    <t>113P003015</t>
  </si>
  <si>
    <t>113P002252</t>
  </si>
  <si>
    <t>113P002907</t>
  </si>
  <si>
    <t>17018314</t>
  </si>
  <si>
    <t>113P002737</t>
  </si>
  <si>
    <t>113P002382</t>
  </si>
  <si>
    <t>85526575</t>
  </si>
  <si>
    <t>113P001843</t>
  </si>
  <si>
    <t>41266405</t>
  </si>
  <si>
    <t>113P002237</t>
  </si>
  <si>
    <t>14305025</t>
  </si>
  <si>
    <t>113P003128</t>
  </si>
  <si>
    <t>113P002265</t>
  </si>
  <si>
    <t>113P002779</t>
  </si>
  <si>
    <t>113P002923</t>
  </si>
  <si>
    <t>113P003307</t>
  </si>
  <si>
    <t>113P002666</t>
  </si>
  <si>
    <t>94992974</t>
  </si>
  <si>
    <t>113P002838</t>
  </si>
  <si>
    <t>85526982</t>
  </si>
  <si>
    <t>113P001954</t>
  </si>
  <si>
    <t>85541978</t>
  </si>
  <si>
    <t>113P003069</t>
  </si>
  <si>
    <t>113P002250</t>
  </si>
  <si>
    <t>113P002718</t>
  </si>
  <si>
    <t>78933372</t>
  </si>
  <si>
    <t>113P003164</t>
  </si>
  <si>
    <t>57968037</t>
  </si>
  <si>
    <t>113P002416</t>
  </si>
  <si>
    <t>113P002495</t>
  </si>
  <si>
    <t>113P002870</t>
  </si>
  <si>
    <t>113P003136</t>
  </si>
  <si>
    <t>113P002800</t>
  </si>
  <si>
    <t>10495847</t>
  </si>
  <si>
    <t>113P002419</t>
  </si>
  <si>
    <t>113P002962</t>
  </si>
  <si>
    <t>113P000926</t>
  </si>
  <si>
    <t>113P003064</t>
  </si>
  <si>
    <t>113P002654</t>
  </si>
  <si>
    <t>113P002796</t>
  </si>
  <si>
    <t>113P002904</t>
  </si>
  <si>
    <t>113P002996</t>
  </si>
  <si>
    <t>74815178</t>
  </si>
  <si>
    <t>113P002839</t>
  </si>
  <si>
    <t>113P003339</t>
  </si>
  <si>
    <t>99038611</t>
  </si>
  <si>
    <t>113P002883</t>
  </si>
  <si>
    <t>113P002394</t>
  </si>
  <si>
    <t>113P002798</t>
  </si>
  <si>
    <t>85518174</t>
  </si>
  <si>
    <t>113P002521</t>
  </si>
  <si>
    <t>113P002659</t>
  </si>
  <si>
    <t>113P000947</t>
  </si>
  <si>
    <t>113P002756</t>
  </si>
  <si>
    <t>29438656</t>
  </si>
  <si>
    <t>113P003303</t>
  </si>
  <si>
    <t>99024145</t>
  </si>
  <si>
    <t>113P003344</t>
  </si>
  <si>
    <t>113P002965</t>
  </si>
  <si>
    <t>113P002545</t>
  </si>
  <si>
    <t>113P002829</t>
  </si>
  <si>
    <t>113P001821</t>
  </si>
  <si>
    <t>113P002755</t>
  </si>
  <si>
    <t>113P002200</t>
  </si>
  <si>
    <t>113P003305</t>
  </si>
  <si>
    <t>113P002859</t>
  </si>
  <si>
    <t>113P002546</t>
  </si>
  <si>
    <t>113P001844</t>
  </si>
  <si>
    <t>113P001313</t>
  </si>
  <si>
    <t>113P003018</t>
  </si>
  <si>
    <t>113P002408</t>
  </si>
  <si>
    <t>113P002051</t>
  </si>
  <si>
    <t>113P003241</t>
  </si>
  <si>
    <t>113P003157</t>
  </si>
  <si>
    <t>113P003264</t>
  </si>
  <si>
    <t>113P003174</t>
  </si>
  <si>
    <t>113P002388</t>
  </si>
  <si>
    <t>113P002747</t>
  </si>
  <si>
    <t>113P003088</t>
  </si>
  <si>
    <t>113P003095</t>
  </si>
  <si>
    <t>92087094</t>
  </si>
  <si>
    <t>113P003034</t>
  </si>
  <si>
    <t>113P003152</t>
  </si>
  <si>
    <t>113P002830</t>
  </si>
  <si>
    <t>113P003126</t>
  </si>
  <si>
    <t>113P002653</t>
  </si>
  <si>
    <t>113P000982</t>
  </si>
  <si>
    <t>74811285</t>
  </si>
  <si>
    <t>113P002368</t>
  </si>
  <si>
    <t>113P003021</t>
  </si>
  <si>
    <t>113P002349</t>
  </si>
  <si>
    <t>113P000738</t>
  </si>
  <si>
    <t>113P003055</t>
  </si>
  <si>
    <t>113P002123</t>
  </si>
  <si>
    <t>113P003061</t>
  </si>
  <si>
    <t>113P002255</t>
  </si>
  <si>
    <t>113P003270</t>
  </si>
  <si>
    <t>113P002454</t>
  </si>
  <si>
    <t>113P002803</t>
  </si>
  <si>
    <t>113P002658</t>
  </si>
  <si>
    <t>113P002751</t>
  </si>
  <si>
    <t>113P001665</t>
  </si>
  <si>
    <t>113P002720</t>
  </si>
  <si>
    <t>113P000712</t>
  </si>
  <si>
    <t>113P002746</t>
  </si>
  <si>
    <t>113P002825</t>
  </si>
  <si>
    <t>113P000199</t>
  </si>
  <si>
    <t>113P002848</t>
  </si>
  <si>
    <t>113P003137</t>
  </si>
  <si>
    <t>113P003129</t>
  </si>
  <si>
    <t>113P002032</t>
  </si>
  <si>
    <t>113P001817</t>
  </si>
  <si>
    <t>113P001813</t>
  </si>
  <si>
    <t>113P001819</t>
  </si>
  <si>
    <t>113P001814</t>
  </si>
  <si>
    <t>113P001816</t>
  </si>
  <si>
    <t>113P002245</t>
  </si>
  <si>
    <t>113P002699</t>
  </si>
  <si>
    <t>113P002777</t>
  </si>
  <si>
    <t>20265892</t>
  </si>
  <si>
    <t>113P003273</t>
  </si>
  <si>
    <t>113P002852</t>
  </si>
  <si>
    <t>113P002802</t>
  </si>
  <si>
    <t>113P000803</t>
  </si>
  <si>
    <t>78941990</t>
  </si>
  <si>
    <t>113P002499</t>
  </si>
  <si>
    <t>80893241</t>
  </si>
  <si>
    <t>113P002353</t>
  </si>
  <si>
    <t>113P003043</t>
  </si>
  <si>
    <t>41278676</t>
  </si>
  <si>
    <t>113P002050</t>
  </si>
  <si>
    <t>113P002440</t>
  </si>
  <si>
    <t>113P003089</t>
  </si>
  <si>
    <t>113P002372</t>
  </si>
  <si>
    <t>113P001774</t>
  </si>
  <si>
    <t>113P002193</t>
  </si>
  <si>
    <t>113P002414</t>
  </si>
  <si>
    <t>113P003240</t>
  </si>
  <si>
    <t>113P000952</t>
  </si>
  <si>
    <t>113P002855</t>
  </si>
  <si>
    <t>113P003100</t>
  </si>
  <si>
    <t>99568168</t>
  </si>
  <si>
    <t>113P003337</t>
  </si>
  <si>
    <t>113P003331</t>
  </si>
  <si>
    <t>113P002732</t>
  </si>
  <si>
    <t>113P002655</t>
  </si>
  <si>
    <t>113P002873</t>
  </si>
  <si>
    <t>97952763</t>
  </si>
  <si>
    <t>113P002235</t>
  </si>
  <si>
    <t>113P002471</t>
  </si>
  <si>
    <t>113P003183</t>
  </si>
  <si>
    <t>113P003539</t>
  </si>
  <si>
    <t>19880722</t>
  </si>
  <si>
    <t>113P002805</t>
  </si>
  <si>
    <t>113P002835</t>
  </si>
  <si>
    <t>113P002434</t>
  </si>
  <si>
    <t>113P003361</t>
  </si>
  <si>
    <t>113P001262</t>
  </si>
  <si>
    <t>113P002254</t>
  </si>
  <si>
    <t>113P002364</t>
  </si>
  <si>
    <t>113P003104</t>
  </si>
  <si>
    <t>113P002917</t>
  </si>
  <si>
    <t>113P003160</t>
  </si>
  <si>
    <t>113P003023</t>
  </si>
  <si>
    <t>85538214</t>
  </si>
  <si>
    <t>113P003716</t>
  </si>
  <si>
    <t>113P002519</t>
  </si>
  <si>
    <t>113P001810</t>
  </si>
  <si>
    <t>113P001896</t>
  </si>
  <si>
    <t>113P001827</t>
  </si>
  <si>
    <t>113P002989</t>
  </si>
  <si>
    <t>18433599</t>
  </si>
  <si>
    <t>113P003006</t>
  </si>
  <si>
    <t>113P002476</t>
  </si>
  <si>
    <t>47621698</t>
  </si>
  <si>
    <t>113P003185</t>
  </si>
  <si>
    <t>85463635</t>
  </si>
  <si>
    <t>113P002233</t>
  </si>
  <si>
    <t>91543600</t>
  </si>
  <si>
    <t>113P003111</t>
  </si>
  <si>
    <t>113P003188</t>
  </si>
  <si>
    <t>113P000922</t>
  </si>
  <si>
    <t>113P003045</t>
  </si>
  <si>
    <t>113P003290</t>
  </si>
  <si>
    <t>113P002502</t>
  </si>
  <si>
    <t>113P003254</t>
  </si>
  <si>
    <t>113P002214</t>
  </si>
  <si>
    <t>113P003122</t>
  </si>
  <si>
    <t>87901999</t>
  </si>
  <si>
    <t>113P003233</t>
  </si>
  <si>
    <t>113P002932</t>
  </si>
  <si>
    <t>113P003278</t>
  </si>
  <si>
    <t>113P002418</t>
  </si>
  <si>
    <t>20245221</t>
  </si>
  <si>
    <t>113P003086</t>
  </si>
  <si>
    <t>85538642</t>
  </si>
  <si>
    <t xml:space="preserve">113P001676 </t>
  </si>
  <si>
    <t>113P003341</t>
  </si>
  <si>
    <t>113P003002</t>
  </si>
  <si>
    <t>87884345</t>
  </si>
  <si>
    <t>113P002100</t>
  </si>
  <si>
    <t>87896052</t>
  </si>
  <si>
    <t>113P002890</t>
  </si>
  <si>
    <t>113P003542</t>
  </si>
  <si>
    <t>113P001054</t>
  </si>
  <si>
    <t>113P000640</t>
  </si>
  <si>
    <t>113P001592</t>
  </si>
  <si>
    <t>113P000930</t>
  </si>
  <si>
    <t>113P001080</t>
  </si>
  <si>
    <t>113P002377</t>
  </si>
  <si>
    <t>87907683</t>
  </si>
  <si>
    <t>113P003038</t>
  </si>
  <si>
    <t>113P002692</t>
  </si>
  <si>
    <t>113P002954</t>
  </si>
  <si>
    <t>113P000651</t>
  </si>
  <si>
    <t>113P002784</t>
  </si>
  <si>
    <t>113P002078</t>
  </si>
  <si>
    <t>113P002933</t>
  </si>
  <si>
    <t>113P002930</t>
  </si>
  <si>
    <t>113P002483</t>
  </si>
  <si>
    <t>113P002678</t>
  </si>
  <si>
    <t>113P002567</t>
  </si>
  <si>
    <t>113P002946</t>
  </si>
  <si>
    <t>26405337</t>
  </si>
  <si>
    <t>113P002941</t>
  </si>
  <si>
    <t>92179024</t>
  </si>
  <si>
    <t>113P002719</t>
  </si>
  <si>
    <t>97940296</t>
  </si>
  <si>
    <t>113P002743</t>
  </si>
  <si>
    <t>113P002679</t>
  </si>
  <si>
    <t>113P003652</t>
  </si>
  <si>
    <t>113P000752</t>
  </si>
  <si>
    <t>82704837</t>
  </si>
  <si>
    <t>113P001920</t>
  </si>
  <si>
    <t>113P002740</t>
  </si>
  <si>
    <t>113P000944</t>
  </si>
  <si>
    <t>113P002045</t>
  </si>
  <si>
    <t>113P003070</t>
  </si>
  <si>
    <t>113P002920</t>
  </si>
  <si>
    <t>99387878</t>
  </si>
  <si>
    <t>113P002544</t>
  </si>
  <si>
    <t>76227288</t>
  </si>
  <si>
    <t>113P002894</t>
  </si>
  <si>
    <t>113P003053</t>
  </si>
  <si>
    <t>113P002973</t>
  </si>
  <si>
    <t>17034905</t>
  </si>
  <si>
    <t>113P002892</t>
  </si>
  <si>
    <t>17033770</t>
  </si>
  <si>
    <t>113P000706</t>
  </si>
  <si>
    <t>113P001535</t>
  </si>
  <si>
    <t>113P002060</t>
  </si>
  <si>
    <t>81139601</t>
  </si>
  <si>
    <t>113P001503</t>
  </si>
  <si>
    <t>113P002247</t>
  </si>
  <si>
    <t>113P002535</t>
  </si>
  <si>
    <t>113P000937</t>
  </si>
  <si>
    <t>19897977</t>
  </si>
  <si>
    <t>113P002335</t>
  </si>
  <si>
    <t>113P003145</t>
  </si>
  <si>
    <t>26055612</t>
  </si>
  <si>
    <t>113P001683</t>
  </si>
  <si>
    <t>113P001839</t>
  </si>
  <si>
    <t>113P002957</t>
  </si>
  <si>
    <t>113P001776</t>
  </si>
  <si>
    <t>113P002425</t>
  </si>
  <si>
    <t>113P001686</t>
  </si>
  <si>
    <t>113P003223</t>
  </si>
  <si>
    <t>113P003007</t>
  </si>
  <si>
    <t>62941312</t>
  </si>
  <si>
    <t>113P003092</t>
  </si>
  <si>
    <t>85519770</t>
  </si>
  <si>
    <t>113P003388</t>
  </si>
  <si>
    <t>113P002899</t>
  </si>
  <si>
    <t>113P003190</t>
  </si>
  <si>
    <t>113P003718</t>
  </si>
  <si>
    <t>113P003173</t>
  </si>
  <si>
    <t>113P002485</t>
  </si>
  <si>
    <t>113P002670</t>
  </si>
  <si>
    <t>113P002858</t>
  </si>
  <si>
    <t>113P003357</t>
  </si>
  <si>
    <t>85454880</t>
  </si>
  <si>
    <t>113P003618</t>
  </si>
  <si>
    <t>113P003617</t>
  </si>
  <si>
    <t>113P003619</t>
  </si>
  <si>
    <t>113P003620</t>
  </si>
  <si>
    <t>113P003217</t>
  </si>
  <si>
    <t>113P002012</t>
  </si>
  <si>
    <t>113P003615</t>
  </si>
  <si>
    <t>113P003616</t>
  </si>
  <si>
    <t>113P003786</t>
  </si>
  <si>
    <t>113P002841</t>
  </si>
  <si>
    <t>85545073</t>
  </si>
  <si>
    <t>113P002533</t>
  </si>
  <si>
    <t>113P003024</t>
  </si>
  <si>
    <t>113P003849</t>
  </si>
  <si>
    <t>113P003764</t>
  </si>
  <si>
    <t>113P003246</t>
  </si>
  <si>
    <t>113P002443</t>
  </si>
  <si>
    <t>113P003298</t>
  </si>
  <si>
    <t>36954249</t>
  </si>
  <si>
    <t>113P002804</t>
  </si>
  <si>
    <t>113P002455</t>
  </si>
  <si>
    <t>113P003386</t>
  </si>
  <si>
    <t>113P003781</t>
  </si>
  <si>
    <t>17951051</t>
  </si>
  <si>
    <t>113P002778</t>
  </si>
  <si>
    <t>113P003424</t>
  </si>
  <si>
    <t>113P003314</t>
  </si>
  <si>
    <t>113P000894</t>
  </si>
  <si>
    <t>113P003216</t>
  </si>
  <si>
    <t>113P002782</t>
  </si>
  <si>
    <t>113P003954</t>
  </si>
  <si>
    <t>113P002938</t>
  </si>
  <si>
    <t>113P002686</t>
  </si>
  <si>
    <t>113P002840</t>
  </si>
  <si>
    <t>113P004448</t>
  </si>
  <si>
    <t>113P004466</t>
  </si>
  <si>
    <t>113P004534</t>
  </si>
  <si>
    <t>113P004605</t>
  </si>
  <si>
    <t>113P004613</t>
  </si>
  <si>
    <t>07861691</t>
  </si>
  <si>
    <t>113P004657</t>
  </si>
  <si>
    <t>41273449</t>
  </si>
  <si>
    <t>113P004631</t>
  </si>
  <si>
    <t>113P004658</t>
  </si>
  <si>
    <t>94710124</t>
  </si>
  <si>
    <t>113P004653</t>
  </si>
  <si>
    <t>08997204</t>
  </si>
  <si>
    <t>中華民國健康生活管理促進產業協會(過埤站)</t>
  </si>
  <si>
    <t>建立社區照顧關懷據點並設置巷弄長照站</t>
    <phoneticPr fontId="1" type="noConversion"/>
  </si>
  <si>
    <t>建立社區照顧關懷據點</t>
    <phoneticPr fontId="1" type="noConversion"/>
  </si>
  <si>
    <t>據點業務費(6-9或10時段每月增加部分)</t>
    <phoneticPr fontId="1" type="noConversion"/>
  </si>
  <si>
    <t>據點專職人員服務費</t>
    <phoneticPr fontId="1" type="noConversion"/>
  </si>
  <si>
    <t>專職人員相關雇主應負擔勞、健保等費用</t>
    <phoneticPr fontId="1" type="noConversion"/>
  </si>
  <si>
    <t>資本
支出</t>
    <phoneticPr fontId="1" type="noConversion"/>
  </si>
  <si>
    <t>據點業務費(6-9或10時段每月增加部分)</t>
  </si>
  <si>
    <t>據點專職人員服務費</t>
  </si>
  <si>
    <t>專職人員相關雇主應負擔勞、健保等費用</t>
  </si>
  <si>
    <t>A、中央補助3-12月業務費118,080元、志工相關費用28,700元。本市配合經費補助1-2月業務費25,920元、志工相關費用6,300元。
B、1-12月據點業務費(10時段)288,000元。
C、據點專職人員服務費563,828元(12個月+年終獎金1.5個月)。【獎助社會工作員1名：黃意珊】
D、1-12月雇主應負擔之勞健保等相關費用72,000元。
E、1期預防及延緩失能照護服務費用36,000元。
F、1-12月巷弄長照站獎助費432,000元。
G、充實設施設備費【含物品：血糖測試機1台、血壓計1台、額溫槍1台及折疊躺椅3台；含財產：電冰箱1台】。</t>
  </si>
  <si>
    <t>A、中央補助3-12月業務費118,080元、志工相關費用28,700元。本市配合經費補助1-2月業務費25,920元、志工相關費用6,300元。
B、開辦設施設備費【含物品：血壓計2組、額溫槍2組、體重計1台、無線音響組1組、多功能事務複合1台、長條桌20張、布幕1組；含財產：筆記型電腦1組、投影機1組】。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</si>
  <si>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C、據點專職人員服務費445,500元(12個月+年終獎金1.5個月)。【獎助照顧服務員1名：呂月媚】
D、1-12月雇主應負擔之勞健保等相關費用72,000元。
E、3期預防及延緩失能照護服務費用108,000元。
F、1-12月巷弄長照站獎助費432,000元。
G、充實設施設備費【含物品：不鏽鋼躺椅2台；含財產：冷凍櫃1台】。</t>
  </si>
  <si>
    <t>A、中央補助3-12月業務費118,080元、志工相關費用28,700元。本市配合經費補助1-2月業務費25,920元、志工相關費用6,300元。
B、1-12月據點業務費(6時段)144,000元。
C、2期預防及延緩失能照護服務費用72,000元。
D、1-12月巷弄長照站獎助費288,000元。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</si>
  <si>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D、充實設施設備費【含財產：飲水機1台】。</t>
  </si>
  <si>
    <t>中央補助3-12月業務費118,080元、志工相關費用28,700元。本市配合經費補助1-2月業務費25,920元、志工相關費用6,300元。</t>
  </si>
  <si>
    <t>中央補助3-12月業務費118,080元、志工相關費用32,800元。本市配合經費補助1-2月業務費25,920元、志工相關費用7,200元。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</si>
  <si>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C、據點專職人員服務費445,500元(12個月+年終獎金1.5個月)。【獎助照顧服務員1名：謝育婷】
D、1-12月雇主應負擔之勞健保等相關費用72,000元。
E、2期預防及延緩失能照護服務費用72,000元。
F、1-12月巷弄長照站獎助費432,000元。
G、充實設施設備費【含財產：卡拉ok組1組】。</t>
  </si>
  <si>
    <t>A、中央補助3-12月業務費118,080元、志工相關費用28,700元。本市配合經費補助1-2月業務費25,920元、志工相關費用6,300元。
B、1-12月據點業務費(10時段)288,000元。
C、據點專職人員服務費509,828元(12個月+年終獎金1.5個月)。【獎助社會工作員1名：吳佳縈】
D、1-12月雇主應負擔之勞健保等相關費用72,000元。
E、2期預防及延緩失能照護服務費用72,000元。
F、1-12月巷弄長照站獎助費432,000元。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</si>
  <si>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</t>
  </si>
  <si>
    <t>A、中央補助3-12月業務費118,080元、志工相關費用28,700元。本市配合經費補助1-2月業務費25,920元、志工相關費用6,300元。
B、9-12月據點業務費(6時段)48,000元。
C、3期預防及延緩失能照護服務費用108,000元。
D、1-12月巷弄長照站獎助費192,000元。(1-8月：96,000元；9-12月：96,000元)。
E、充實設施設備費【含財產：筆記型電腦1台】。</t>
  </si>
  <si>
    <t>A、中央補助3-12月業務費118,080元、志工相關費用28,700元。本市配合經費補助1-2月業務費25,920元、志工相關費用6,300元。
B、3期預防及延緩失能照護服務費用108,000元。
C、1-12月巷弄長照站獎助費144,000元。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</si>
  <si>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C、據點專職人員服務費445,500元(12個月+年終獎金1.5個月)。【獎助照顧服務員1名：蘭佳欣】
D、1-12月雇主應負擔之勞健保等相關費用72,000元。
E、1期預防及延緩失能照護服務費用36,000元。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</si>
  <si>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C、據點專職人員服務費445,500元(12個月+年終獎金1.5個月)。【獎助照顧服務員1名：徐秋香】
D、1-12月雇主應負擔之勞健保等相關費用72,000元。
E、2期預防及延緩失能照護服務費用72,000元。
F、1-12月巷弄長照站獎助費432,000元。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</si>
  <si>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D、充實設施設備費【含財產：筆記型電腦1台】。</t>
  </si>
  <si>
    <t>A、中央補助3-12月業務費118,080元、志工相關費用28,700元。本市配合經費補助1-2月業務費25,920元、志工相關費用6,300元。
B、1-12月據點業務費(10時段)288,000元。
C、據點專職人員服務費523,328元(12個月+年終獎金1.5個月)。【獎助社會工作員1名：利小芳】
D、1-12月雇主應負擔之勞健保等相關費用72,000元。
E、2期預防及延緩失能照護服務費用72,000元。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</si>
  <si>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C、據點專職人員服務費523,328元(12個月+年終獎金1.5個月)。【獎助社會工作員1名：翁秋霞】
D、1-12月雇主應負擔之勞健保等相關費用72,000元。
E、2期預防及延緩失能照護服務費用72,000元。
F、1-12月巷弄長照站獎助費432,000元。
G、充實設施設備費【含物品：血壓計1台及體溫計1台】。</t>
  </si>
  <si>
    <t>A、中央補助3-12月業務費118,080元、志工相關費用28,700元。本市配合經費補助1-2月業務費25,920元、志工相關費用6,300元。
B、1-12月據點業務費(6時段)144,000元。
C、2期預防及延緩失能照護服務費用72,000元。
D、1-12月巷弄長照站獎助費288,000元。
E、充實設施設備費【含物品：雙環快速爐1台及瓦斯爐架1架；含財產：卡拉ok機組鐵櫃1組及15吋大喇叭組1組】。</t>
  </si>
  <si>
    <t>A、中央補助3-12月業務費118,080元、志工相關費用28,700元。本市配合經費補助1-2月業務費25,920元、志工相關費用6,300元。
B、1-12月據點業務費(6時段)144,000元。
C、3期預防及延緩失能照護服務費用108,000元。
D、1-12月巷弄長照站獎助費288,000元。</t>
  </si>
  <si>
    <t>A、中央補助3-12月業務費118,080元、志工相關費用28,700元。本市配合經費補助1-2月業務費25,920元、志工相關費用6,300元。
B、1-12月據點業務費(10時段)288,000元。
C、據點專職人員服務費442,166元(12個月+年終獎金1.5個月)。【獎助社會工作員1名：李子彤(1月至7月7日)；獎助照顧服務員1名：楊永豐(7月8日至12月)】
D、1-12月雇主應負擔之勞健保等相關費用72,000元。
E、1期預防及延緩失能照護服務費用36,000元。
F、1-12月巷弄長照站獎助費432,000元。</t>
  </si>
  <si>
    <t>A、中央補助3-12月業務費118,080元、志工相關費用32,800元。本市配合經費補助1-2月業務費25,920元、志工相關費用7,200元。
B、2期預防及延緩失能照護服務費用72,000元。
C、1-12月巷弄長照站獎助費144,000元。
D、充實設施設備費【含物品：碎紙機1台、層架3個、長條桌2張、白板1個、鐵合椅5個及工業電風扇2台】。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</si>
  <si>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D、充實設施設備費【含物品：長條桌8張】。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</si>
  <si>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D、充實設施設備費【含財產：筆記型電腦1組】。</t>
  </si>
  <si>
    <t>A、中央補助3-12月業務費118,080元、志工相關費用28,700元。本市配合經費補助1-2月業務費25,920元、志工相關費用6,300元。
B、1-12月據點業務費(10時段)288,000元。
C、據點專職人員服務費590,828元(12個月+年終獎金1.5個月)。【獎助社會工作員1名：黃昭蓉】
D、1-12月雇主應負擔之勞健保等相關費用72,000元。
E、2期預防及延緩失能照護服務費用72,000元。
F、1-12月巷弄長照站獎助費432,000元。
G、充實設施設備費【含財產：筆記型電腦1台、電腦(含主機螢幕、作業系統)1組】。</t>
  </si>
  <si>
    <t>A、中央補助3-12月業務費118,080元、志工相關費用28,700元。本市配合經費補助1-2月業務費25,920元、志工相關費用6,300元。
B、1-12月據點業務費(6時段)144,000元。
C、2期預防及延緩失能照護服務費用72,000元。
D、1-12月巷弄長照站獎助費288,000元。
E、充實設施設備費【含物品：水塔加壓機1組】。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</si>
  <si>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C、據點專職人員服務費445,500元(12個月+年終獎金1.5個月)。【獎助照顧服務員1名：宋怡賢】
D、1-12月雇主應負擔之勞健保等相關費用72,000元。
E、3期預防及延緩失能照護服務費用108,000元。
F、1-12月巷弄長照站獎助費432,000元。
G、充實設施設備費【含物品：桌子3張及多功能事務機1台；含財產：監視錄影器1組】。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</si>
  <si>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C、據點專職人員服務費445,500元(12個月+年終獎金1.5個月)。【獎助照顧服務員1名：張息娥】
D、1-12月雇主應負擔之勞健保等相關費用72,000元。
E、2期預防及延緩失能照護服務費用72,000元。
F、1-12月巷弄長照站獎助費432,000元。
G、充實設施設備費【含財產：分離式變頻冷氣2組】。</t>
  </si>
  <si>
    <t>A、中央補助3-12月業務費118,080元、志工相關費用28,700元。本市配合經費補助1-2月業務費25,920元、志工相關費用6,300元。
B、1-12月據點業務費(10時段)288,000元。
C、據點專職人員服務費536,828元(12個月+年終獎金1.5個月)。【獎助社會工作員1名：林雅蘋】
D、1-12月雇主應負擔之勞健保等相關費用72,000元。
E、2期預防及延緩失能照護服務費用72,000元。
F、1-12月巷弄長照站獎助費432,000元。
G、充實設施設備費【含財產：桌上型電腦1組】。</t>
  </si>
  <si>
    <t>A、中央補助3-12月業務費118,080元、志工相關費用28,700元。本市配合經費補助1-2月業務費25,920元、志工相關費用6,300元。
B、充實設施設備費【含物品：迴音器1台；含財產：音圓點唱機1台】。</t>
  </si>
  <si>
    <t>A、中央補助3-12月業務費118,080元、志工相關費用28,700元。本市配合經費補助1-2月業務費25,920元、志工相關費用6,300元。
B、1-12月據點業務費(10時段)288,000元。
C、據點專職人員服務費509,828元(12個月+年終獎金1.5個月)。【獎助社會工作員1名：林麗芬】
D、1-12月雇主應負擔之勞健保等相關費用72,000元。
E、1期預防及延緩失能照護服務費用36,000元。
F、1-12月巷弄長照站獎助費432,000元。
G、充實設施設備費【含物品：手提多功能無限擴音機1台及行動式硬碟2台；含財產：行動伴唱機1台】。</t>
  </si>
  <si>
    <t>A、中央補助3-12月業務費118,080元、志工相關費用28,700元。本市配合經費補助1-2月業務費25,920元、志工相關費用6,300元。
B、1-12月據點業務費(10時段)288,000元。
C、據點專職人員服務費423,310元(12個月+年終獎金1.5個月)。【獎助社會工作員1名：曾詩航(1-4月)；獎助照顧服務員1名：黃信珍(5-7月)；劉佳樺(8-10月)；翁蕎茵(11-12月)】
D、1-12月雇主應負擔之勞健保等相關費用72,000元。
E、1期預防及延緩失能照護服務費用36,000元。
F、1-12月巷弄長照站獎助費432,000元。</t>
  </si>
  <si>
    <t>A、中央補助3-12月業務費118,080元、志工相關費用28,700元。本市配合經費補助1-2月業務費25,920元、志工相關費用6,300元。
B、充實設施設備費【含財產：飲水機1台、電腦主機1台及無線麥克風1組】。</t>
  </si>
  <si>
    <t>A、中央補助3-12月業務費118,080元、志工相關費用28,700元。本市配合經費補助1-2月業務費25,920元、志工相關費用6,300元。
B、充實設施設備費【含物品：長條桌4張及印表機1台；含財產：冷氣1台】。</t>
  </si>
  <si>
    <t>A、中央補助3-12月業務費118,080元、志工相關費用32,800元。本市配合經費補助1-2月業務費25,920元、志工相關費用7,200元。
B、1期預防及延緩失能照護服務費用36,000元。
C、1-12月巷弄長照站獎助費144,000元。
D、充實設施設備費【含財產：投影機1台及玻璃白板1台】。</t>
  </si>
  <si>
    <t>A、中央補助3-12月業務費118,080元、志工相關費用28,700元。本市配合經費補助1-2月業務費25,920元、志工相關費用6,300元。
B、1-12月據點業務費(10時段)288,000元。
C、據點專職人員服務費436,920元(12個月+年終獎金1.5個月)。【獎助社會工作員1名：林姬伶(1至3月；獎助照顧服務員1名：施佩君(4月16日至12月)】
D、1-12月雇主應負擔之勞健保等相關費用72,000元。
E、2期預防及延緩失能照護服務費用72,000元。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</si>
  <si>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C、據點專職人員服務費449,980元(12個月+年終獎金1.5個月)。【獎助社會工作員1名：吳宜靜(1-7月)；獎助照顧服務員1名：黃信珍(8-12月)】
D、1-12月雇主應負擔之勞健保等相關費用72,000元。
E、1期預防及延緩失能照護服務費用36,000元。
F、1-12月巷弄長照站獎助費432,000元。</t>
  </si>
  <si>
    <t>A、中央補助3-12月業務費118,080元、志工相關費用32,800元。本市配合經費補助1-2月業務費25,920元、志工相關費用7,200元。
B、1-12月據點業務費(10時段)288,000元。
C、據點專職人員服務費550,328元(12個月+年終獎金1.5個月)。【獎助社會工作員1名：周唐伃】
D、1-12月雇主應負擔之勞健保等相關費用72,000元。
E、2期預防及延緩失能照護服務費用72,000元。
F、1-12月巷弄長照站獎助費432,000元。
G、充實設施設備費【含物品：躺椅2台；含財產：抽油煙機1台】。</t>
  </si>
  <si>
    <t>A、中央補助3-12月業務費118,080元、志工相關費用28,700元。本市配合經費補助1-2月業務費25,920元、志工相關費用6,300元。
B、1期預防及延緩失能照護服務費用36,000元。
C、2-12月巷弄長照站獎助費132,000元。
D、充實設施設備費【含財產：電腦1組】。</t>
  </si>
  <si>
    <t>A、中央補助3-12月業務費118,080元、志工相關費用28,700元。本市配合經費補助1-2月業務費25,920元、志工相關費用6,300元。
B、1-12月據點業務費(6時段)144,000元。
C、2期預防及延緩失能照護服務費用72,000元。
D、1-12月巷弄長照站獎助費288,000元。
E、充實設施設備費【含財產：抽油煙機1組及筆記型電腦1組】。</t>
  </si>
  <si>
    <t>A、中央補助3-12月業務費118,080元、志工相關費用28,700元。本市配合經費補助1-2月業務費25,920元、志工相關費用6,300元。
B、1期預防及延緩失能照護服務費用36,000元。
C、1-12月巷弄長照站獎助費144,000元。
D、充實設施設備費【含物品：二門收納台1式及置物吊櫃1式；含財產：多功能收納櫃1式】。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</si>
  <si>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D、充實設施設備費【含財產：卡啦ok1組】。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</si>
  <si>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D、充實設施設備費【含財產：無線擴音機1台】。</t>
  </si>
  <si>
    <t>A、中央補助3-12月業務費118,080元、志工相關費用28,700元。本市配合經費補助1-2月業務費25,920元、志工相關費用6,300元。
B、3期預防及延緩失能照護服務費用108,000元。
C、1-12月巷弄長照站獎助費144,000元。
D、充實設施設備費【含財產：卡啦ok組1組】。</t>
  </si>
  <si>
    <t>A、中央補助3-12月業務費118,080元、志工相關費用28,700元。本市配合經費補助1-2月業務費25,920元、志工相關費用6,300元。
B、2期預防及延緩失能照護服務費用72,000元。
C、3-12月巷弄長照站獎助費120,000元。
D、充實設施設備費【含物品：健身車4台】。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</si>
  <si>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D、充實設施設備費【含物品：多功能事務機1台、隧道式血壓計1台、額溫槍2台及體脂計1台；含財產：筆記型電腦1組】。</t>
  </si>
  <si>
    <t>A、中央補助3-12月業務費118,080元、志工相關費用28,700元。本市配合經費補助1-2月業務費25,920元、志工相關費用6,300元。
B、充實設施設備費【含財產：空調機1台】。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</si>
  <si>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D、充實設施設備費【含物品：輕鋼架循環扇10台及直立循環立扇3台】。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</si>
  <si>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D、充實設施設備費【含物品：投影機1台、不鏽鋼五層置物架1只、瓦斯爐1台、不鏽鋼快速爐架2只及不鏽鋼快速湯架1只；含財產：直立式冷凍櫃1台】。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</si>
  <si>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D、充實設施設備費【含財產：筆記型電腦1台及電腦1台】。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</si>
  <si>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C、據點專職人員服務費445,500元(12個月+年終獎金1.5個月)。【獎助照顧服務員1名：林倖寬】
D、1-12月雇主應負擔之勞健保等相關費用72,000元。
E、1期預防及延緩失能照護服務費用36,000元。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</si>
  <si>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C、據點專職人員服務費424,875元(12個月+年終獎金1.5個月)。【獎助照顧服務員1名：楊惠卿(1-5月)；洪宛菁(6月1日-6月13日)；楊惠卿(6月14日至12月)】
D、1-12月雇主應負擔之勞健保等相關費用72,000元。
E、2期預防及延緩失能照護服務費用72,000元。
F、1-12月巷弄長照站獎助費432,000元。"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</si>
  <si>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C、據點專職人員服務費445,500元(12個月+年終獎金1.5個月)。【獎助照顧服務員1名：莊詠華】
D、1-12月雇主應負擔之勞健保等相關費用72,000元。
E、1期預防及延緩失能照護服務費用36,000元。
F、1-12月巷弄長照站獎助費432,000元。</t>
  </si>
  <si>
    <t>A、中央補助3-12月業務費118,080元、志工相關費用28,700元。本市配合經費補助1-2月業務費25,920元、志工相關費用6,300元。
B、充實設施設備費【含財產：點歌機1台及電動布幕1組】。</t>
  </si>
  <si>
    <t>A、中央補助3-12月業務費118,080元、志工相關費用32,800元。本市配合經費補助1-2月業務費25,920元、志工相關費用7,200元。
B、1期預防及延緩失能照護服務費用36,000元。
C、9-12月巷弄長照站獎助費48,000元。</t>
  </si>
  <si>
    <t>A、中央補助3-12月業務費118,080元、志工相關費用28,700元。本市配合經費補助1-2月業務費25,920元、志工相關費用6,300元。
B、1期預防及延緩失能照護服務費用36,000元。
C、1-12月巷弄長照站獎助費144,000元。</t>
  </si>
  <si>
    <t>A、中央補助3-12月業務費118,080元、志工相關費用28,700元。本市配合經費補助1-2月業務費25,920元、志工相關費用6,300元。
B、1-12月據點業務費(10時段)288,000元。
C、據點專職人員服務費509,828元(12個月+年終獎金1.5個月)。【獎助社會工作員1名：蘇玫伶】
D、1-12月雇主應負擔之勞健保等相關費用72,000元。
E、2期預防及延緩失能照護服務費用72,000元。
F、1-12月巷弄長照站獎助費432,000元。
G、充實設施設備費【含物品：層架組2組；含財產：冷氣1台、拉門1式】。</t>
  </si>
  <si>
    <t>A、中央補助3-12月業務費118,080元、志工相關費用28,700元。本市配合經費補助1-2月業務費25,920元、志工相關費用6,300元。
B、1-12月據點業務費(10時段)288,000元。
C、據點專職人員服務費509,828元(12個月+年終獎金1.5個月)。【獎助社會工作員1名：邱淑惠】
D、1-12月雇主應負擔之勞健保等相關費用72,000元。
E、2期預防及延緩失能照護服務費用72,000元。
F、1-12月巷弄長照站獎助費432,000元。
G、充實設施設備費【含物品：文件櫃3座；含財產：電腦1組、高速傳真複合機1台】。</t>
  </si>
  <si>
    <t>A、中央補助3-12月業務費118,080元、志工相關費用28,700元。本市配合經費補助1-2月業務費25,920元、志工相關費用6,300元。
B、1-12月據點業務費(10時段)288,000元。
C、據點專職人員服務費509,828元(12個月+年終獎金1.5個月)。【獎助社會工作員1名：謝琬菱】
D、1-12月雇主應負擔之勞健保等相關費用72,000元。
E、2期預防及延緩失能照護服務費用72,000元。
F、1-12月巷弄長照站獎助費432,000元。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</si>
  <si>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D、充實設施設備費【含財產：噴墨印表機1台、DVD撥放器1台；含財產：無線麥克風組1組】。</t>
  </si>
  <si>
    <t>A、中央補助3-12月業務費118,080元、志工相關費用28,700元。本市配合經費補助1-2月業務費25,920元、志工相關費用6,300元。
B、開辦設施設備費【含物品：血壓計1台、體重機1台；含財產：筆記型電腦1台、行動藍芽擴音箱1台、投影機1台】。</t>
  </si>
  <si>
    <t>A、中央補助3-12月業務費118,080元、志工相關費用28,700元。本市配合經費補助1-2月業務費25,920元、志工相關費用6,300元。
B、充實設施設備費【含財產：不銹鋼大鼎1.6尺1個、不銹鋼大鼎1.8尺1個；含財產：桌上型電腦1組】。</t>
  </si>
  <si>
    <t>A、中央補助3-12月業務費118,080元、志工相關費用28,700元。本市配合經費補助1-2月業務費25,920元、志工相關費用6,300元。
B、充實設施設備費【含物品：噴墨印表機1台、電腦螢幕1台；含財產：全自動咖啡機1台】。</t>
  </si>
  <si>
    <t>A、中央補助3-12月業務費118,080元、志工相關費用28,700元。本市配合經費補助1-2月業務費25,920元、志工相關費用6,300元。
B、1期預防及延緩失能照護服務費用36,000元。
C、10-12月巷弄長照站獎助費36,000元。</t>
  </si>
  <si>
    <t>A、中央補助3-12月業務費118,080元、志工相關費用28,700元。本市配合經費補助1-2月業務費25,920元、志工相關費用6,300元。
B、充實設施設備費【含物品：椅子20張、捕蚊燈5個及電風扇3台】。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</si>
  <si>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D、充實設施設備費【含財產：變頻冰箱1台】。</t>
  </si>
  <si>
    <t>A、中央補助3-12月業務費118,080元、志工相關費用28,700元。本市配合經費補助1-2月業務費25,920元、志工相關費用6,300元。
B、3期預防及延緩失能照護服務費用108,000元。
C、1-12月巷弄長照站獎助費144,000元。
D、充實設施設備費【含物品：碎紙機1台及炒菜鍋3台】。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</si>
  <si>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D、充實設施設備費【含物品：電子鍋1台；含財產：料理攪碎機1台】。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</si>
  <si>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D、充實設施設備費【含物品：抽油煙機1台、無線手提擴音機1台及腰掛教學機1台；含財產：冷凍櫃1台及監視器1式】。</t>
  </si>
  <si>
    <t>A、中央補助3-12月業務費118,080元、志工相關費用28,700元。本市配合經費補助1-2月業務費25,920元、志工相關費用6,300元。
B、1-12月據點業務費(10時段)288,000元。
C、據點專職人員服務費590,828元(12個月+年終獎金1.5個月)。【獎助社會工作員1名：陳美伶】
D、1-12月雇主應負擔之勞健保等相關費用72,000元。
E、2期預防及延緩失能照護服務費用72,000元。
F、1-12月巷弄長照站獎助費432,000元。
G、充實設施設備費【含財產：智慧高畫質3LCD投影機1台】。</t>
  </si>
  <si>
    <t>A、中央補助3-12月業務費118,080元、志工相關費用28,700元。本市配合經費補助1-2月業務費25,920元、志工相關費用6,300元。
B、1-12月據點業務費(10時段)288,000元。
C、據點專職人員服務費563,828元(12個月+年終獎金1.5個月)。【獎助社會工作員1名：楊安家】
D、1-12月雇主應負擔之勞健保等相關費用72,000元。
E、2期預防及延緩失能照護服務費用72,000元。
F、1-12月巷弄長照站獎助費432,000元。
G、充實設施設備費【含物品)：躺椅2張；含財產：筆記型電腦(含office軟體)1台】。</t>
  </si>
  <si>
    <t>A、中央補助3-12月業務費118,080元、志工相關費用28,700元。本市配合經費補助1-2月業務費25,920元、志工相關費用6,300元。
B、充實設施設備費【含財產：護貝機1台、血壓計2台】。</t>
  </si>
  <si>
    <t>A、中央補助3-12月業務費118,080元、志工相關費用28,700元。本市配合經費補助1-2月業務費25,920元、志工相關費用6,300元。
B、開辦設施設備費【含物品：血壓計1台、體重計1台、休閒桌椅組1組、長條桌3張、折疊椅3張；含財產：電視機1台、卡拉ok組1組、電腦1組、電冰箱1台】。</t>
  </si>
  <si>
    <t>A、中央補助3-12月業務費118,080元、志工相關費用28,700元。本市配合經費補助1-2月業務費25,920元、志工相關費用6,300元。
B、充實設施設備費【含財產：雷射投影機1台】。</t>
  </si>
  <si>
    <t>A、中央補助3-12月業務費118,080元、志工相關費用28,700元。本市配合經費補助1-2月業務費25,920元、志工相關費用6,300元。
B、充實設施設備費【含物品：鐵櫃1組】。</t>
  </si>
  <si>
    <t>A、中央補助3-12月業務費118,080元、志工相關費用28,700元。本市配合經費補助1-2月業務費25,920元、志工相關費用6,300元。
B、1期預防及延緩失能照護服務費用36,000元。
C、8-12月巷弄長照站獎助費60,000元。</t>
  </si>
  <si>
    <t>A、中央補助3-12月業務費118,080元、志工相關費用32,800元。本市配合經費補助1-2月業務費25,920元、志工相關費用7,200元。
B、1-12月據點業務費(10時段)288,000元。
C、據點專職人員服務費445,500元(12個月+年終獎金1.5個月)。【獎助照顧服務員1名：鄭慧端】
D、1-12月雇主應負擔之勞健保等相關費用72,000元。
E、2期預防及延緩失能照護服務費用72,000元。
F、1-12月巷弄長照站獎助費432,000元。
G、充實設施設備費【含物品：擴音機1台、手握麥克風1個及耳掛麥克風1個；含財產：投影機+布幕1組】。</t>
  </si>
  <si>
    <t>A、中央補助3-12月業務費118,080元、志工相關費用28,700元。本市配合經費補助1-2月業務費25,920元、志工相關費用6,300元。
B、充實設施設備費【含物品：1TB硬碟1個；含財產：筆記型電腦(含office軟體)1台】。</t>
  </si>
  <si>
    <t xml:space="preserve"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D、充實設施設備【含物品：電動布幕1組；含財產：投影機(含吊架及安裝)1台】。
</t>
  </si>
  <si>
    <t>A、中央補助3-12月業務費118,080元、志工相關費用28,700元。本市配合經費補助1-2月業務費25,920元、志工相關費用6,300元。
B、1-12月據點業務費(6時段)144,000元。
C、2期預防及延緩失能照護服務費用72,000元。
D、1-12月巷弄長照站獎助費288,000元。
D、充實設施設備【含財產：卡拉OK音響組1組、雲端伺服器1台】。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</si>
  <si>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D、充實設施設備【含物品：太鼓(中)10組、單人沙發2個；含財產：二人沙發1個】。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</si>
  <si>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D、充實設施設備【含財產：電腦1台及擴音器1台】。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</si>
  <si>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D、充實設施設備【含物品：血壓計2台、烤箱2台；含財產：四門冷凍冷藏櫃1台】。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</si>
  <si>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D、充實設施設備【含財產：桌上型電腦1組】。</t>
  </si>
  <si>
    <t>A、中央補助3-12月業務費118,080元、志工相關費用28,700元。本市配合經費補助1-2月業務費25,920元、志工相關費用6,300元。
B、1期預防及延緩失能照護服務費用36,000元。
C、1-12月巷弄長照站獎助費144,000元。
D、充實設施設備費【含物品：數位相機1台、DVD光碟機1台、辦公桌1張、電腦桌1張及會議椅1張；含財產：電視機1台及電冰箱1台】。</t>
  </si>
  <si>
    <t>A、中央補助3-12月業務費118,080元、志工相關費用28,700元。本市配合經費補助1-2月業務費25,920元、志工相關費用6,300元。
B、充實設施設備費【含物品：電風扇3台、無線小蜜蜂麥克風1台】。</t>
  </si>
  <si>
    <t>A、中央補助3-12月業務費118,080元、志工相關費用28,700元。本市配合經費補助1-2月業務費25,920元、志工相關費用6,300元。
B、充實設施設備費【含財產：電腦1台】。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</si>
  <si>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C、據點專職人員服務費445,500元(12個月+年終獎金1.5個月)。【獎助照顧服務員1名：溫怡涓】
D、1-12月雇主應負擔之勞健保等相關費用72,000元。
E、1期預防及延緩失能照護服務費用36,000元。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</si>
  <si>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C、據點專職人員服務費445,500元(12個月+年終獎金1.5個月)。【獎助照顧服務員1名：陳嘉美】
D、1-12月雇主應負擔之勞健保等相關費用72,000元。
E、1期預防及延緩失能照護服務費用36,000元。
F、1-12月巷弄長照站獎助費432,000元。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</si>
  <si>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D、充實設施設備費【含物品：多功能事務機1台】。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</si>
  <si>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D、充實設施設備費【含物品：血壓計1台；含財產：筆記型電腦1台】。</t>
  </si>
  <si>
    <t>A、中央補助3-12月業務費118,080元、志工相關費用28,700元。本市配合經費補助1-2月業務費25,920元、志工相關費用6,300元。
B、充實設施設備費【含物品：開飲機1台、辦公桌1張、辦公椅1張、電話機1台及輪椅1台；含財產：電腦1組】。</t>
  </si>
  <si>
    <t>A、中央補助3-12月業務費118,080元、志工相關費用28,700元。本市配合經費補助1-2月業務費25,920元、志工相關費用6,300元。
B、充實設施設備費【含財產：冰箱1台】。</t>
  </si>
  <si>
    <t>A、中央補助3-12月業務費118,080元、志工相關費用28,700元。本市配合經費補助1-2月業務費25,920元、志工相關費用6,300元。
B、充實設施設備費【含物品：靠背椅30張；含財產：攝影機1台】。</t>
  </si>
  <si>
    <t>A、中央補助3-12月業務費118,080元、志工相關費用28,700元。本市配合經費補助1-2月業務費25,920元、志工相關費用6,300元。
B、充實設施設備費【含物品：體脂計1台；含財產：筆記型電腦1台】。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</si>
  <si>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D、充實設施設備費【含物品：辦公桌2張】。</t>
  </si>
  <si>
    <t>A、中央補助3-12月業務費118,080元、志工相關費用28,700元。本市配合經費補助1-2月業務費25,920元、志工相關費用6,300元。
B、3期預防及延緩失能照護服務費用108,000元。
C、1-12月巷弄長照站獎助費144,000元。
D、充實設施設備費【含物品：隧道式血壓計1台；含財產：投影機1台、電冰箱1台】。</t>
  </si>
  <si>
    <t>A、中央補助3-12月業務費118,080元、志工相關費用28,700元。本市配合經費補助1-2月業務費25,920元、志工相關費用6,300元。
B、充實設施設備費【含物品：簡報筆1隻；含財產：筆電1台、擴音器1台】。</t>
  </si>
  <si>
    <t>A、中央補助3-12月業務費118,080元、志工相關費用28,700元。本市配合經費補助1-2月業務費25,920元、志工相關費用6,300元。
B、充實設施設備費【含物品：血壓計1台、多功能事務機1台】。</t>
  </si>
  <si>
    <t xml:space="preserve"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D、充實設施設備【含物品：營業用電飯鍋1台、長條桌6張、工業用電風扇4台；含財產：冷氣1台】。
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</si>
  <si>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D、充實設施設備【含財產：電腦1組】。</t>
  </si>
  <si>
    <t xml:space="preserve">A、中央補助3-12月業務費118,080元、志工相關費用28,700元。本市配合經費補助1-2月業務費25,920元、志工相關費用6,300元。
B、1期預防及延緩失能照護服務費用36,000元。
C、1-12月巷弄長照站獎助費144,000元。
</t>
  </si>
  <si>
    <t>A、中央補助3-12月業務費118,080元、志工相關費用28,700元。本市配合經費補助1-2月業務費25,920元、志工相關費用6,300元。
B、1-12月據點業務費(6時段)144,000元。
C、2期預防及延緩失能照護服務費用72,000元。
D、1-12月巷弄長照站獎助費288,000元。
E、充實設施設備費【含物品：A3護貝機1台；含財產：投影機組(含布幕)1台】。</t>
  </si>
  <si>
    <t xml:space="preserve">A、中央補助3-12月業務費118,080元、志工相關費用28,700元。本市配合經費補助1-2月業務費25,920元、志工相關費用6,300元。
B、1-12月據點業務費(6時段)144,000元。
C、2期預防及延緩失能照護服務費用72,000元。
D、1-12月巷弄長照站獎助費288,000元。
</t>
  </si>
  <si>
    <t xml:space="preserve">A、中央補助3-12月業務費118,080元、志工相關費用32,800元。本市配合經費補助1-2月業務費25,920元、志工相關費用7,200元。
B、2期預防及延緩失能照護服務費用72,000元。
C、1-12月巷弄長照站獎助費144,000元。
</t>
  </si>
  <si>
    <t>A、中央補助3-12月業務費118,080元、志工相關費用32,800元。本市配合經費補助1-2月業務費25,920元、志工相關費用7,200元。
B、1-12月據點業務費(6時段)144,000元。
C、1期預防及延緩失能照護服務費用36,000元。
D、1-12月巷弄長照站獎助費288,000元。
E、充實設施設備費【含物品：置物架2個；含財產：Samsung65吋 4KUHD顯示器1臺、迪朗奇全自動義式咖啡機1台】。</t>
  </si>
  <si>
    <t>A、中央補助3-12月業務費118,080元、志工相關費用28,700元。本市配合經費補助1-2月業務費25,920元、志工相關費用6,300元。
B、1-12月據點業務費(6時段)144,000元。
C、1期預防及延緩失能照護服務費用36,000元。
D、1-12月巷弄長照站獎助費288,000元。</t>
  </si>
  <si>
    <t>A、中央補助3-12月業務費118,080元、志工相關費用28,700元。本市配合經費補助1-2月業務費25,920元、志工相關費用6,300元。
B、1-12月據點業務費(6時段)144,000元。
C、2期預防及延緩失能照護服務費用72,000元。
D、1-12月巷弄長照站獎助費288,000元。
E、充實設施設備費【含財產：移動式無線擴音機1台】。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</si>
  <si>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D、充實設施設備費【含物品：瓦斯爐1台、電鍋1台及印表機1台；含財產：投影機1台及空氣清淨機1台】。</t>
  </si>
  <si>
    <t>A、中央補助3-12月業務費118,080元、志工相關費用28,700元。本市配合經費補助1-2月業務費25,920元、志工相關費用6,300元。
B、3期預防及延緩失能照護服務費用108,000元。
C、1-12月巷弄長照站獎助費144,000元。
D、充實設施設備費【含物品：長條桌6張、裁紙刀1個、額溫槍2個及茶桶3桶；含財產：桌上型電腦1組】。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</si>
  <si>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D、充實設施設備費【含物品：煮飯鍋1個、額溫計1支、印表機1台、電話機1台及行動音響1台】。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</si>
  <si>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D、充實設施設備費【含物品：多功能事務機1台；含財產：電腦1組】。</t>
  </si>
  <si>
    <t>A、中央補助3-12月業務費118,080元、志工相關費用28,700元。本市配合經費補助1-2月業務費25,920元、志工相關費用6,300元。
B、充實設施設備費【含物品：公文櫃1架；含財產：筆記型電腦1台】。</t>
  </si>
  <si>
    <t>A、中央補助3-12月業務費118,080元、志工相關費用28,700元。本市配合經費補助1-2月業務費25,920元、志工相關費用6,300元。
B、充實設施設備費【含物品：額溫槍1個、體重計1個、電話機1台、輪椅1台及血壓計1台；含財產：平板電腦1台】。</t>
  </si>
  <si>
    <t>A、中央補助3-12月業務費118,080元、志工相關費用28,700元。本市配合經費補助1-2月業務費25,920元、志工相關費用6,300元。
B、3期預防及延緩失能照護服務費用108,000元。
C、1-12月巷弄長照站獎助費144,000元。
D、充實設施設備費【含財產：電腦1台】。</t>
  </si>
  <si>
    <t>A、中央補助3-12月業務費118,080元、志工相關費用28,700元。本市配合經費補助1-2月業務費25,920元、志工相關費用6,300元。
B、3期預防及延緩失能照護服務費用108,000元。
C、1-12月巷弄長照站獎助費144,000元。
D、充實設施設備費【含物品：多功能事務機1台】。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</si>
  <si>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C、據點專職人員服務費445,500元(12個月+年終獎金1.5個月)。【獎助照顧服務員1名：何欣蓓】
D、1-12月雇主應負擔之勞健保等相關費用72,000元。
E、1期預防及延緩失能照護服務費用36,000元。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</si>
  <si>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C、據點專職人員服務費445,500元(12個月+年終獎金1.5個月)。【獎助照顧服務員1名：洪雅淑】
D、1-12月雇主應負擔之勞健保等相關費用72,000元。
E、2期預防及延緩失能照護服務費用72,000元。
F、1-12月巷弄長照站獎助費432,000元。"</t>
  </si>
  <si>
    <t>A、中央補助3-12月業務費118,080元、志工相關費用28,700元。本市配合經費補助1-2月業務費25,920元、志工相關費用6,300元。
B、1-12月據點業務費(10時段)288,000元。
C、據點專職人員服務費563,828元(12個月+年終獎金1.5個月)。【獎助社會工作員1名：黃珮涵】
D、1-12月雇主應負擔之勞健保等相關費用72,000元。
E、2期預防及延緩失能照護服務費用72,000元。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</si>
  <si>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C、據點專職人員服務費563,828元(12個月+年終獎金1.5個月)。【獎助社會工作員1名：石宛婷】
D、1-12月雇主應負擔之勞健保等相關費用72,000元。
E、2期預防及延緩失能照護服務費用72,000元。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</si>
  <si>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C、據點專職人員服務費445,500元(12個月+年終獎金1.5個月)。【獎助照顧服務員1名：黃志瑋】
D、1-12月雇主應負擔之勞健保等相關費用72,000元。
E、1期預防及延緩失能照護服務費用36,000元。
F、1-12月巷弄長照站獎助費432,000元。
G、充實設施設備費【含財產：冷氣機1台】。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</si>
  <si>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C、據點專職人員服務費445,500元(12個月+年終獎金1.5個月)。【獎助照顧服務員1名：林彩卿】
D、1-12月雇主應負擔之勞健保等相關費用72,000元。
E、1期預防及延緩失能照護服務費用36,000元。
F、1-12月巷弄長照站獎助費432,000元。
G、充實設施設備費【含財產：卡拉ok1組】。</t>
  </si>
  <si>
    <t xml:space="preserve">A、中央補助3-12月業務費118,080元、志工相關費用28,700元。本市配合經費補助1-2月業務費25,920元、志工相關費用6,300元。
B、1-12月據點業務費(6時段)144,000元。
C、1期預防及延緩失能照護服務費用36,000元。
D、1-12月巷弄長照站獎助費288,000元。
</t>
  </si>
  <si>
    <t>A、中央補助3-12月業務費118,080元。本市配合經費補助1-2月業務費25,920元。
B、1-12月據點業務費(10時段)288,000元。
C、據點專職人員服務費445,500元(12個月+年終獎金1.5個月)。【獎助照顧服務員1名：萬孝儀】
D、1-12月雇主應負擔之勞健保等相關費用72,000元。
E、2期預防及延緩失能照護服務費用72,000元。
F、1-12月巷弄長照站獎助費432,000元。
G、充實設施設備費【含物品：長條桌2張、工業風扇3支；含財產：擴音機1台】。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</si>
  <si>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C、據點專職人員服務費445,500元(12個月+年終獎金1.5個月)。【獎助照顧服務員1名：余永晴】
D、1-12月雇主應負擔之勞健保等相關費用72,000元。
E、2期預防及延緩失能照護服務費用72,000元。
F、1-12月巷弄長照站獎助費432,000元。
G、充實設施設備費【含物品：四層架2組；含財產：彩色事務機1台】。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</si>
  <si>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C、據點專職人員服務費445,500元(12個月+年終獎金1.5個月)。【獎助照顧服務員1名：吳淑芳】
D、1-12月雇主應負擔之勞健保等相關費用72,000元。
E、3期預防及延緩失能照護服務費用108,000元。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</si>
  <si>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C、據點專職人員服務費445,500元(12個月+年終獎金1.5個月)。【獎助照顧服務員1名：謝吟淑】
D、1-12月雇主應負擔之勞健保等相關費用72,000元。
E、3期預防及延緩失能照護服務費用108,000元。
F、1-12月巷弄長照站獎助費432,000元。
G、充實設施設備費【含財產：擴大機1台】。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</si>
  <si>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C、據點專職人員服務費445,500元(12個月+年終獎金1.5個月)。【獎助照顧服務員1名：羅麗娟】
D、1-12月雇主應負擔之勞健保等相關費用72,000元。
E、3期預防及延緩失能照護服務費用108,000元。
F、1-12月巷弄長照站獎助費432,000元。
G、充實設施設備費【含物品：折合椅10張；含財產：移動式冷氣2台】。</t>
  </si>
  <si>
    <t>A、中央補助3-12月業務費118,080元、志工相關費用28,700元。本市配合經費補助1-2月業務費25,920元、志工相關費用6,300元。
B、3期預防及延緩失能照護服務費用108,000元。
C、1-12月巷弄長照站獎助費144,000元。
D、充實設施設備費【含物品：HP Smart Tank 520列表機1台、血壓計10組、大單口瓦斯爐1台、瓦斯安全調整器1個；含財產：大型抽油煙機1台】。</t>
  </si>
  <si>
    <t>A、中央補助3-12月業務費118,080元、志工相關費用28,700元。本市配合經費補助1-2月業務費25,920元、志工相關費用6,300元。
B、1期預防及延緩失能照護服務費用36,000元。
C、1-12月巷弄長照站獎助費144,000元。
D、充實設施設備費【含財產：四合一列表機1台】。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</si>
  <si>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D、充實設施設備費【含財產：卡拉ok組1組】。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</si>
  <si>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D、充實設施設備費【含物品：10吋非洲鼓30個】。</t>
  </si>
  <si>
    <t>A、中央補助3-12月業務費118,080元、志工相關費用28,700元。本市配合經費補助1-2月業務費25,920元、志工相關費用6,300元。
B、1期預防及延緩失能照護服務費用36,000元。
C、1-12月巷弄長照站獎助費144,000元。
D、充實設施設備費【含財產：飲水機1組】。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</si>
  <si>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D、充實設施設備費【含財產：單眼照相機1台及行動音響2台】。</t>
  </si>
  <si>
    <t>A、中央補助3-12月業務費118,080元、志工相關費用28,700元。本市配合經費補助1-2月業務費25,920元、志工相關費用6,300元。
B、3期預防及延緩失能照護服務費用108,000元。
C、1-12月巷弄長照站獎助費144,000元。
D、充實設施設備費【含物品：教學白板1座及體脂計1個】。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</si>
  <si>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D、充實設施設備費【含物品：瓦斯爐1架及大飯鍋1組；含財產：電腦伴唱機1組】。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</si>
  <si>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D、充實設施設備費【含物品：塑膠椅30張、腳底按摩機2台及按摩器4台；含財產：電腦主機1台】。</t>
  </si>
  <si>
    <t>A、中央補助3-12月業務費118,080元、志工相關費用28,700元。本市配合經費補助1-2月業務費25,920元、志工相關費用6,300元。
B、1期預防及延緩失能照護服務費用36,000元。
C、1-12月巷弄長照站獎助費144,000元。
D、充實設施設備費【含物品：血壓計1台、血糖機1台及電腦螢幕1台；含財產：冷氣機1台】。</t>
  </si>
  <si>
    <t>A、中央補助3-12月業務費118,080元、志工相關費用28,700元。本市配合經費補助1-2月業務費25,920元、志工相關費用6,300元。
B、3期預防及延緩失能照護服務費用108,000元。
C、1-12月巷弄長照站獎助費144,000元。
D、充實設施設備費【含物品：多媒體廣場音響1台】。</t>
  </si>
  <si>
    <t>A、中央補助3-12月業務費118,080元、志工相關費用28,700元。本市配合經費補助1-2月業務費25,920元、志工相關費用6,300元。
B、1-12月據點業務費(10時段)288,000元。
C、據點專職人員服務費418,230元(12個月+年終獎金1.5個月)。【獎助照顧服務員1名：黃美琪(1月15日至3月)；李羿霏(4月至12月)】
D、1-12月雇主應負擔之勞健保等相關費用72,000元。
E、2期預防及延緩失能照護服務費用72,000元。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</si>
  <si>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C、據點專職人員服務費445,500元(12個月+年終獎金1.5個月)。【獎助照顧服務員1名：楊欣蓉】
D、1-12月雇主應負擔之勞健保等相關費用72,000元。
E、2期預防及延緩失能照護服務費用72,000元。
F、1-12月巷弄長照站獎助費432,000元。</t>
  </si>
  <si>
    <t>A、中央補助3-12月業務費118,080元、志工相關費用32,800元。本市配合經費補助1-2月業務費25,920元、志工相關費用7,200元。
B、1期預防及延緩失能照護服務費用36,000元。
C、1-12月巷弄長照站獎助費144,000元。</t>
  </si>
  <si>
    <t>A、中央補助3-12月業務費118,080元、志工相關費用32,800元。本市配合經費補助1-2月業務費25,920元、志工相關費用7,200元。
B、2期預防及延緩失能照護服務費用72,000元。
C、1-12月巷弄長照站獎助費144,000元。</t>
  </si>
  <si>
    <t>A、中央補助3-12月業務費118,080元、志工相關費用32,800元。本市配合經費補助1-2月業務費25,920元、志工相關費用7,200元。
B、2期預防及延緩失能照護服務費用72,000元。
C、1-12月巷弄長照站獎助費144,000元。
D、充實設施設備費【含物品：血壓計1組】。</t>
  </si>
  <si>
    <t>A、中央補助3-12月業務費118,080元、志工相關費用28,700元。本市配合經費補助1-2月業務費25,920元、志工相關費用6,300元。
B、充實設施設備費【含財產：電腦1組】。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</si>
  <si>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D、充實設施設備費【含物品：DVD光碟機1台及多功能事務機1台；含財產：飲水機1台】。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</si>
  <si>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D、充實設施設備費【含物品：防火窗簾6套】。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</si>
  <si>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C、據點專職人員服務費445,500元(12個月+年終獎金1.5個月)。【獎助照顧服務員1名：戴游碧美】
D、1-12月雇主應負擔之勞健保等相關費用72,000元。
E、2期預防及延緩失能照護服務費用72,000元。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</si>
  <si>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C、據點專職人員服務費445,500元(12個月+年終獎金1.5個月)。【獎助照顧服務員1名：林佳慧】
D、1-12月雇主應負擔之勞健保等相關費用72,000元。
E、2期預防及延緩失能照護服務費用72,000元。
F、1-12月巷弄長照站獎助費432,000元。
G、充實設施設備費【含物品：額溫槍2支、血壓計2台；含財產：筆記型電腦1台】。</t>
  </si>
  <si>
    <t xml:space="preserve">A、中央補助3-12月業務費118,080元、志工相關費用28,700元。本市配合經費補助1-2月業務費25,920元、志工相關費用6,300元。
B、1-12月據點業務費(6時段)144,000元。
C、2期預防及延緩失能照護服務費用72,000元。
D、1-12月巷弄長照站獎助費288,000元。
E、充實設施設備費【含物品：移動式音響1台】。
</t>
  </si>
  <si>
    <t xml:space="preserve">A、中央補助3-12月業務費118,080元、志工相關費用28,700元。本市配合經費補助1-2月業務費25,920元、志工相關費用6,300元。
B、1-12月據點業務費(6時段)144,000元。
C、2期預防及延緩失能照護服務費用72,000元。
D、1-12月巷弄長照站獎助費288,000元。
E、充實設施設備費【含物品：血壓計1台；含財產：卡拉ok組1組、電視機1台】。
</t>
  </si>
  <si>
    <t>A、中央補助3-12月業務費118,080元、志工相關費用28,700元。本市配合經費補助1-2月業務費25,920元、志工相關費用6,300元。
B、3-12月據點業務費(6時段)120,000元。
C、2期預防及延緩失能照護服務費用72,000元。
D、1-12月巷弄長照站獎助費288,000元。
E、充實設施設備費【含物品：大型迴轉型雙面白板1台；含財產：卡拉ok點歌機1台、手提無線擴音機1台】。</t>
  </si>
  <si>
    <t>A、中央補助3-12月業務費118,080元、志工相關費用28,700元。本市配合經費補助1-2月業務費25,920元、志工相關費用6,300元。
B、1-12月據點業務費(6時段)144,000元。
C、2期預防及延緩失能照護服務費用72,000元。
D、1-12月巷弄長照站獎助費288,000元。
E、充實設施設備費【含物品：躺椅4張、鐵長桌7張】。</t>
  </si>
  <si>
    <t>A、中央補助3-12月業務費118,080元、志工相關費用28,700元。本市配合經費補助1-2月業務費25,920元、志工相關費用6,300元。
B、充實設施設備費【含物品：煮飯鍋1只及炒菜鍋爐2只】。</t>
  </si>
  <si>
    <t>A、中央補助3-12月業務費118,080元、志工相關費用28,700元。本市配合經費補助1-2月業務費25,920元、志工相關費用6,300元。
B、充實設施設備費【含物品：長條桌12張】。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</si>
  <si>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D、充實設施設備費【含物品：DVD播放器1台；含財產：無線落地擴音器1台】。</t>
  </si>
  <si>
    <t>A、中央補助3-12月業務費118,080元、志工相關費用28,700元。本市配合經費補助1-2月業務費25,920元、志工相關費用6,300元。
B、3期預防及延緩失能照護服務費用108,000元。
C、1-12月巷弄長照站獎助費144,000元。
D、充實設施設備費【含物品：額溫槍1隻、血壓計1台及電鍋1台；含財產：筆記型電腦1台及冰箱1台】。</t>
  </si>
  <si>
    <t>A、中央補助3-12月業務費118,080元。本市配合經費補助1-2月業務費25,920元。
B、2期預防及延緩失能照護服務費用72,000元。
C、1-12月巷弄長照站獎助費144,000元。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</si>
  <si>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C、據點專職人員服務費445,500元(12個月+年終獎金1.5個月)。【獎助照顧服務員1名：孔淳蓁】
D、1-12月雇主應負擔之勞健保等相關費用72,000元。
E、2期預防及延緩失能照護服務費用72,000元。
F、1-12月巷弄長照站獎助費432,000元。
G、充實設施設備費【含物品：血壓計2台；含財產：飲水機1台】。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</si>
  <si>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C、據點專職人員服務費445,500元(12個月+年終獎金1.5個月)。【獎助照顧服務員1名：高秀羚】
D、1-12月雇主應負擔之勞健保等相關費用72,000元。
E、2期預防及延緩失能照護服務費用72,000元。
F、1-12月巷弄長照站獎助費432,000元。
G、充實設施設備費【含財產：卡拉ok音響、喇叭及無線接收器1組】。</t>
  </si>
  <si>
    <t>A、中央補助3-12月業務費118,080元、志工相關費用28,700元。本市配合經費補助1-2月業務費25,920元、志工相關費用6,300元。
B、充實設施設備費【含物品：印表機1台】。</t>
  </si>
  <si>
    <t>A、中央補助3-12月業務費118,080元、志工相關費用28,700元。本市配合經費補助1-2月業務費25,920元、志工相關費用6,300元。
B、1期預防及延緩失能照護服務費用36,000元。
C、6-12月巷弄長照站獎助費84,000元。
D、充實設施設備費【含財產：筆記型電腦1台】。</t>
  </si>
  <si>
    <t>A、中央補助3-12月業務費118,080元、志工相關費用28,700元。本市配合經費補助1-2月業務費25,920元、志工相關費用6,300元。
B、充實設施設備費【含物品：多功能事務機1台】。</t>
  </si>
  <si>
    <t>A、中央補助3-12月業務費118,080元、志工相關費用28,700元。本市配合經費補助1-2月業務費25,920元、志工相關費用6,300元。
B、1-12月據點業務費(6時段)144,000元。
C、2期預防及延緩失能照護服務費用72,000元。
D、1-12月巷弄長照站獎助費288,000元。
E、充實設施設備費【含物品：事務機1台】。</t>
  </si>
  <si>
    <t>A、中央補助3-12月業務費118,080元、志工相關費用28,700元。本市配合經費補助1-2月業務費25,920元、志工相關費用6,300元。
B、1-12月據點業務費(6時段)144,000元。
C、2期預防及延緩失能照護服務費用72,000元。
D、1-12月巷弄長照站獎助費288,000元。
E、充實設施設備費【含財產：筆電1台】。</t>
  </si>
  <si>
    <t>A、中央補助3-12月業務費118,080元、志工相關費用32,800元。本市配合經費補助1-2月業務費25,920元、志工相關費用7,200元。
B、1-12月據點業務費(6時段)144,000元。
C、2期預防及延緩失能照護服務費用72,000元。
D、1-12月巷弄長照站獎助費288,000元。
E、充實設施設備費【含物品：護貝機1台、烤箱1台；含財產：筆電1台】。</t>
  </si>
  <si>
    <t>A、中央補助3-12月業務費118,080元、志工相關費用32,800元。本市配合經費補助1-2月業務費25,920元、志工相關費用7,200元。
B、2期預防及延緩失能照護服務費用72,000元。
C、1-12月巷弄長照站獎助費144,000元。
D、充實設施設備費【含物品：錄音筆1支；含設備：筆電1台】。</t>
  </si>
  <si>
    <t>A、中央補助3-12月業務費118,080元、志工相關費用32,800元。本市配合經費補助1-2月業務費25,920元、志工相關費用7,200元。
B、2期預防及延緩失能照護服務費用72,000元。
C、1-12月巷弄長照站獎助費144,000元。
D、充實設施設備費【含設備：筆記型電腦1台】。</t>
  </si>
  <si>
    <t>A、中央補助3-12月業務費118,080元、志工相關費用32,800元。本市配合經費補助1-2月業務費25,920元、志工相關費用7,200元。
B、2期預防及延緩失能照護服務費用72,000元。
C、1-12月巷弄長照站獎助費144,000元。
D、充實設施設備費【含物品：烤盤架1台、多功能事務機1台；含財產：筆記型電腦1台】。</t>
  </si>
  <si>
    <t>A、中央補助3-12月業務費118,080元、志工相關費用32,800元。本市配合經費補助1-2月業務費25,920元、志工相關費用7,200元。
B、2期預防及延緩失能照護服務費用72,000元。
C、1-12月巷弄長照站獎助費144,000元。
D、充實設施設備費【含物品：印表機1台；含財產：電腦1台】。</t>
  </si>
  <si>
    <t>A、中央補助3-12月業務費118,080元、志工相關費用32,800元。本市配合經費補助1-2月業務費25,920元、志工相關費用7,200元。
B、3期預防及延緩失能照護服務費用108,000元。
C、1-12月巷弄長照站獎助費144,000元。
D、充實設施設備費【含物品：投影機1台；含財產：電腦1組】。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</si>
  <si>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D、充實設施設備費【含物品：智慧音頻主機麥克風組1組、隧道式血壓計1台、額溫槍1支、體脂計1台、急救箱1個及開飲機1台；含財產：無線麥克2組】。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</si>
  <si>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D、充實設施設備費【含財產：電腦1組】。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</si>
  <si>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D、充實設施設備費【含物品：鋁架櫃1個、電風扇3台、平底鍋1個及置物櫃1組；含財產：冷氣1台及冰箱1台】。</t>
  </si>
  <si>
    <t>A、中央補助3-12月業務費118,080元、志工相關費用28,700元。本市配合經費補助1-2月業務費25,920元、志工相關費用6,300元。
B、3期預防及延緩失能照護服務費用108,000元。
C、1-12月巷弄長照站獎助費144,000元。
D、充實設施設備費【含物品：血壓計2台、額溫槍2個及烤箱2台】。</t>
  </si>
  <si>
    <t>A、中央補助3-12月業務費118,080元、志工相關費用28,700元。本市配合經費補助1-2月業務費25,920元、志工相關費用6,300元。
B、1-12月據點業務費(6時段)144,000元。
C、2期預防及延緩失能照護服務費用72,000元。
D、1-12月巷弄長照站獎助費288,000元。
E、充實設施設備費【含財產：桌上型電腦1組】。</t>
  </si>
  <si>
    <t>A、中央補助3-12月業務費118,080元、志工相關費用28,700元。本市配合經費補助1-2月業務費25,920元、志工相關費用6,300元。
B、1-12月據點業務費(10時段)288,000元。
C、據點專職人員服務費550,328元(12個月+年終獎金1.5個月)。【獎助社會工作員1名：吳坤明】
D、1-12月雇主應負擔之勞健保等相關費用72,000元。
E、2期預防及延緩失能照護服務費用72,000元。
F、1-12月巷弄長照站獎助費432,000元。
G、充實設施設備費【含財產：冷氣機1台】。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</si>
  <si>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C、據點專職人員服務費445,500元(12個月+年終獎金1.5個月)。【獎助照顧服務員1名：黃玉環】
D、1-12月雇主應負擔之勞健保等相關費用72,000元。
E、1期預防及延緩失能照護服務費用36,000元。
F、1-12月巷弄長照站獎助費432,000元。
G、充實設施設備費【含物品：電腦螢幕1台；含財產：數位相機1台】。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</si>
  <si>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C、據點專職人員服務費445,500元(12個月+年終獎金1.5個月)。【獎助照顧服務員1名：許詠恩】
D、1-12月雇主應負擔之勞健保等相關費用72,000元。
E、2期預防及延緩失能照護服務費用72,000元。
F、1-12月巷弄長照站獎助費432,000元。
G、充實設施設備費【含財產：投影機1台】。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</si>
  <si>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C、據點專職人員服務費445,500元(12個月+年終獎金1.5個月)。【獎助照顧服務員1名：呂贈慧】
D、1-12月雇主應負擔之勞健保等相關費用72,000元。
E、1期預防及延緩失能照護服務費用36,000元。
F、1-12月巷弄長照站獎助費432,000元。
G、充實設施設備費【含物品：打卡鐘1台、血壓計1組及陪伴床椅5件】。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</si>
  <si>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C、據點專職人員服務費445,500元(12個月+年終獎金1.5個月)。【獎助照顧服務員1名：黃勝華】
D、1-12月雇主應負擔之勞健保等相關費用72,000元。
E、2期預防及延緩失能照護服務費用72,000元。
F、1-12月巷弄長照站獎助費432,000元。
G、充實設施設備費【含財產：筆記型電腦1台及卡拉ok音響1組】。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</si>
  <si>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C、據點專職人員服務費445,500元(12個月+年終獎金1.5個月)。【獎助照顧服務員1名：陳秋對】
D、1-12月雇主應負擔之勞健保等相關費用72,000元。
E、1期預防及延緩失能照護服務費用36,000元。
F、1-12月巷弄長照站獎助費432,000元。
G、充實設施設備費【含物品：長條桌5張：含財產：無線數位麥克風1組】。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</si>
  <si>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C、據點專職人員服務費445,500元(12個月+年終獎金1.5個月)。【獎助照顧服務員1名：簡辰帆】
D、1-12月雇主應負擔之勞健保等相關費用72,000元。
E、1期預防及延緩失能照護服務費用36,000元。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</si>
  <si>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C、據點專職人員服務費445,500元(12個月+年終獎金1.5個月)。【獎助照顧服務員1名：王雅萍】
D、1-12月雇主應負擔之勞健保等相關費用72,000元。
E、2期預防及延緩失能照護服務費用72,000元。
F、1-12月巷弄長照站獎助費432,000元。
G、充實設施設備費【含財產：冷氣馬達1台、冷卻馬達1台】。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</si>
  <si>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C、據點專職人員服務費445,500元(12個月+年終獎金1.5個月)。【獎助照顧服務員1名：蔣青呈】
D、1-12月雇主應負擔之勞健保等相關費用72,000元。
E、2期預防及延緩失能照護服務費用72,000元。
F、1-12月巷弄長照站獎助費432,000元。
G、充實設施設備費【含物品：平板手推車1台；含財產：攝影機1台】。</t>
  </si>
  <si>
    <t>A、中央補助3-12月業務費118,080元、志工相關費用28,700元。本市配合經費補助1-2月業務費25,920元、志工相關費用6,300元。
B、1-12月據點業務費(10時段)288,000元。
C、據點專職人員服務費523,328元(12個月+年終獎金1.5個月)。【獎助社會工作員1名：陳薏萍】
D、1-12月雇主應負擔之勞健保等相關費用72,000元。
E、2期預防及延緩失能照護服務費用72,000元。
F、1-12月巷弄長照站獎助費432,000元。
G、充實設施設備費【含物品：血壓機1台、體重機1台、有線麥克風2支及炒鍋1個；含財產：筆記型電腦1台】。</t>
  </si>
  <si>
    <t>A、中央補助3-12月業務費118,080元、志工相關費用28,700元。本市配合經費補助1-2月業務費25,920元、志工相關費用6,300元。
B、1-12月據點業務費(10時段)288,000元。
C、據點專職人員服務費563,828元(12個月+年終獎金1.5個月)。【獎助社會工作員1名：蔡錦惠】
D、1-12月雇主應負擔之勞健保等相關費用72,000元。
E、1期預防及延緩失能照護服務費用36,000元。
F、1-12月巷弄長照站獎助費432,000元。
G、充實設施設備費【含財產：投影機1台及電動投影幕(含線路工程、架設安裝作業及測試)1式】。</t>
  </si>
  <si>
    <t>A、中央補助3-12月業務費118,080元、志工相關費用28,700元。本市配合經費補助1-2月業務費25,920元、志工相關費用6,300元。
B、1-12月據點業務費(10時段)288,000元。
C、據點專職人員服務費523,328元(12個月+年終獎金1.5個月)。【獎助社會工作員1名：董佩旻】
D、1-12月雇主應負擔之勞健保等相關費用72,000元。
E、2期預防及延緩失能照護服務費用72,000元。
F、1-12月巷弄長照站獎助費432,000元。
G、充實設施設備費【含財產：飲水機1台】。</t>
  </si>
  <si>
    <t>A、中央補助3-12月業務費118,080元、志工相關費用28,700元。本市配合經費補助1-2月業務費25,920元、志工相關費用6,300元。
B、1-12月據點業務費(10時段)288,000元。
C、據點專職人員服務費563,828元(12個月+年終獎金1.5個月)。【獎助社會工作員1名：曾馨黎】
D、1-12月雇主應負擔之勞健保等相關費用72,000元。
E、2期預防及延緩失能照護服務費用72,000元。
F、1-12月巷弄長照站獎助費432,000元。
G、充實設施設備費【含財產：行動式音響1台】。</t>
  </si>
  <si>
    <t>A、中央補助3-12月業務費118,080元、志工相關費用28,700元。本市配合經費補助1-2月業務費25,920元、志工相關費用6,300元。
B、充實設施設備費【含物品：穴道式血壓計2台】。</t>
  </si>
  <si>
    <t>A、中央補助3-12月業務費118,080元、志工相關費用28,700元。本市配合經費補助1-2月業務費25,920元、志工相關費用6,300元。
B、1-12月據點業務費(6時段)144,000元。
C、3期預防及延緩失能照護服務費用108,000元。
D、1-12月巷弄長照站獎助費288,000元。
E、充實設施設備費【含物品：長條桌5張；含財產：教學音響(含麥克風2支)1組】。</t>
  </si>
  <si>
    <t>A、中央補助3-12月業務費118,080元、志工相關費用28,700元。本市配合經費補助1-2月業務費25,920元、志工相關費用6,300元。
B、2期預防及延緩失能照護服務費用72,000元。
C、4-12月巷弄長照站獎助費108,000元。</t>
  </si>
  <si>
    <t>A、中央補助3-12月業務費118,080元、志工相關費用28,700元。本市配合經費補助1-2月業務費25,920元、志工相關費用6,300元。
B、3期預防及延緩失能照護服務費用108,000元。
C、1-12月巷弄長照站獎助費144,000元。
D、充實設施設備費【含物品：排風扇2座、鍍鋅鐵角2座；含財產：廁所拉門1座】。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</si>
  <si>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D、充實設施設備費【含物品：煮飯電鍋1台、教學有線擴音器1台、教學有線無線Mini擴音器1台；含財產：音響1台】。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</si>
  <si>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D、充實設施設備費【含物品：角鋼架2座、五層架2座、平底鍋1只、黑鐵鍋1只及煎匙1只】。</t>
  </si>
  <si>
    <t>A、中央補助3-12月業務費118,080元、志工相關費用28,700元。本市配合經費補助1-2月業務費25,920元、志工相關費用6,300元。
B、1-12月據點業務費(10時段)288,000元。
C、據點專職人員服務費536,828元(12個月+年終獎金1.5個月)。【獎助社會工作員1名：李國銚】
D、1-12月雇主應負擔之勞健保等相關費用72,000元。
E、1期預防及延緩失能照護服務費用36,000元。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</si>
  <si>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C、據點專職人員服務費509,828元(12個月+年終獎金1.5個月)。【獎助社會工作員1名：黃鈺惠】
D、1-12月雇主應負擔之勞健保等相關費用72,000元。
E、1期預防及延緩失能照護服務費用36,000元。
F、1-12月巷弄長照站獎助費432,000元。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</si>
  <si>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D、充實設施設備費【含物品：藍牙音響1台、擴音機1台、手推電鍋鋁架1台及電腦桌1台；含財產：筆記型電腦1台】。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</si>
  <si>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D、充實設施設備費【含物品：碎紙機1台、卡拉ok組1組及咖啡機1台；含財產：筆記型電腦1組】。</t>
  </si>
  <si>
    <t>A、中央補助3-12月業務費118,080元、志工相關費用28,700元。本市配合經費補助1-2月業務費25,920元、志工相關費用6,300元。
B、充實設施設備費【含物品：智慧萬用鍋2台；含財產：冰箱1台及咖啡機1台】。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</si>
  <si>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D、充實設施設備費【含物品：冷凍櫃1具；含財產：移動式擴音機1具及電腦主機1台】。</t>
  </si>
  <si>
    <t>A、中央補助3-12月業務費118,080元、志工相關費用32,800元。本市配合經費補助1-2月業務費25,920元、志工相關費用7,200元。
B、1-12月據點業務費(6時段)144,000元。
C、2期預防及延緩失能照護服務費用72,000元。
D、1-12月巷弄長照站獎助費288,000元。
E、充實設施設備費【含財產：半凍冷藏庫1台】。</t>
  </si>
  <si>
    <t>A、中央補助3-12月業務費118,080元、志工相關費用32,800元。本市配合經費補助1-2月業務費25,920元、志工相關費用7,200元。
B、1-12月據點業務費(6時段)144,000元。
C、2期預防及延緩失能照護服務費用72,000元。
D、1-12月巷弄長照站獎助費288,000元。</t>
  </si>
  <si>
    <t>A、中央補助3-12月業務費118,080元、志工相關費用28,700元。本市配合經費補助1-2月業務費25,920元、志工相關費用6,300元。
B、1-12月據點業務費(10時段)288,000元。
C、據點專職人員服務費523,328元(12個月+年終獎金1.5個月)。【獎助社會工作員1名：林佩君】
D、1-12月雇主應負擔之勞健保等相關費用72,000元。
E、1期預防及延緩失能照護服務費用36,000元。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</si>
  <si>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C、據點專職人員服務費509,828元(12個月+年終獎金1.5個月)。【獎助社會工作員1名：林素霞】
D、1-12月雇主應負擔之勞健保等相關費用72,000元。
E、2期預防及延緩失能照護服務費用72,000元。
F、1-12月巷弄長照站獎助費432,000元。
G、充實設施設備費【含財產：影像機Gopro1台及電腦1台】。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</si>
  <si>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C、據點專職人員服務費445,500元(12個月+年終獎金1.5個月)。【獎助照顧服務員1名：黃笠晴】
D、1-12月雇主應負擔之勞健保等相關費用72,000元。
E、2期預防及延緩失能照護服務費用72,000元。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</si>
  <si>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C、據點專職人員服務費445,500元(12個月+年終獎金1.5個月)。【獎助照顧服務員1名：陳宥安】
D、1-12月雇主應負擔之勞健保等相關費用72,000元。
E、3期預防及延緩失能照護服務費用108,000元。
F、1-12月巷弄長照站獎助費432,000元。
G、充實設施設備費【含財產：冷氣2組及麥克風1組】。</t>
  </si>
  <si>
    <t>A、中央補助3-12月業務費118,080元、志工相關費用28,700元。本市配合經費補助1-2月業務費25,920元、志工相關費用6,300元。
B、1-12月據點業務費(10時段)288,000元。
C、據點專職人員服務費590,828元(12個月+年終獎金1.5個月)。【獎助社會工作員1名：張瑋倚】
D、1-12月雇主應負擔之勞健保等相關費用72,000元。
E、1期預防及延緩失能照護服務費用36,000元。
F、1-12月巷弄長照站獎助費432,000元。
G、充實設施設備費【含物品：附門收納櫃1組及滑門收納櫃2組；含財產：擴大機及麥克風1組及桌上型電腦(主機)1台】。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</si>
  <si>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C、據點專職人員服務費445,500元(12個月+年終獎金1.5個月)。【獎助照顧服務員1名：丁筱倩(1-2月)；劉晏汝(3-12月)】
D、1-12月雇主應負擔之勞健保等相關費用72,000元。
E、1期預防及延緩失能照護服務費用36,000元。
F、1-12月巷弄長照站獎助費432,000元。
G、充實設施設備費【含物品：電風扇2台、血壓計1台及電話機1台】。</t>
  </si>
  <si>
    <t>A、中央補助3-12月業務費118,080元、志工相關費用32,800元。本市配合經費補助1-2月業務費25,920元、志工相關費用7,200元。
B、1-8月據點業務費(10時段)192,000元；9-12月據點業務費(6時段)48,000元。
C、據點專職人員服務費264,000元(1-8月)。【獎助照顧服務員1名：潘秀幸】
D、1-8月雇主應負擔之勞健保等相關費用48,000元。
E、2期預防及延緩失能照護服務費用72,000元。
F、1-12月巷弄長照站獎助費384,000元(1-8月：288,000元；9-12月96,000元)。
G、充實設施設備費【含物品：額溫槍1支及低週波痠痛按摩機1組】。</t>
  </si>
  <si>
    <t>A、中央補助3-12月業務費118,080元、志工相關費用28,700元。本市配合經費補助1-2月業務費25,920元、志工相關費用6,300元。
B、1-12月據點業務費(6時段)144,000元。
C、2期預防及延緩失能照護服務費用72,000元。
D、1-12月巷弄長照站獎助費288,000元。
E、充實設施設備費【含財產：筆記型電腦(含office軟體)1台】。</t>
  </si>
  <si>
    <t>A、中央補助3-12月業務費118,080元、志工相關費用32,800元。本市配合經費補助1-2月業務費25,920元、志工相關費用7,200元。
B、2期預防及延緩失能照護服務費用72,000元。
C、1-12月巷弄長照站獎助費144,000元。
D、充實設施設備費【含財產：卡拉OK機1台】。</t>
  </si>
  <si>
    <t>A、中央補助3-12月業務費118,080元、志工相關費用28,700元。本市配合經費補助1-2月業務費25,920元、志工相關費用6,300元。
B、3期預防及延緩失能照護服務費用108,000元。
C、1-12月巷弄長照站獎助費144,000元。
D、充實設施設備費【含財產：電腦1部、印表機1部】。</t>
  </si>
  <si>
    <t>A、中央補助3-12月業務費118,080元、志工相關費用28,700元。本市配合經費補助1-2月業務費25,920元、志工相關費用6,300元。
B、1期預防及延緩失能照護服務費用36,000元。
C、7-12月巷弄長照站獎助費72,000元。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</si>
  <si>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C、據點專職人員服務費445,500元(12個月+年終獎金1.5個月)。【獎助照顧服務員1名：顏美嬌】
D、1-12月雇主應負擔之勞健保等相關費用72,000元。
E、1期預防及延緩失能照護服務費用36,000元。
F、1-12月巷弄長照站獎助費432,000元。
G、充實設施設備費【含財產：全自動封口機1台及音圓卡拉ok伴唱機1台】。</t>
  </si>
  <si>
    <t>A、中央補助3-12月業務費118,080元、志工相關費用28,700元。本市配合經費補助1-2月業務費25,920元、志工相關費用6,300元。
B、1-12月據點業務費(10時段)288,000元。
C、據點專職人員服務費418,000元(12個月+年終獎金1.5個月)。【獎助照顧服務員1名：林子容(1-3月、4月11日至4月30日)；姜稜容(5-12月)】
D、1-12月雇主應負擔之勞健保等相關費用72,000元。
E、2期預防及延緩失能照護服務費用72,000元。
F、1-12月巷弄長照站獎助費432,000元。
G、充實設施設備費【含財產：卡拉ok組1組】。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</si>
  <si>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C、據點專職人員服務費445,500元(12個月+年終獎金1.5個月)。【獎助照顧服務員1名：張雅琪】
D、1-12月雇主應負擔之勞健保等相關費用72,000元。
E、1期預防及延緩失能照護服務費用36,000元。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</si>
  <si>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C、據點專職人員服務費445,500元(12個月+年終獎金1.5個月)。【獎助照顧服務員1名：歐美琪】
D、1-12月雇主應負擔之勞健保等相關費用72,000元。
E、2期預防及延緩失能照護服務費用72,000元。
F、1-12月巷弄長照站獎助費432,000元。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</si>
  <si>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C、據點專職人員服務費445,500元(12個月+年終獎金1.5個月)。【獎助照顧服務員1名：卓佩錦】
D、1-12月雇主應負擔之勞健保等相關費用72,000元。
E、2期預防及延緩失能照護服務費用72,000元。
F、1-12月巷弄長照站獎助費432,000元。</t>
  </si>
  <si>
    <t>A、中央補助3-12月業務費118,080元、志工相關費用28,700元。本市配合經費補助1-2月業務費25,920元、志工相關費用6,300元。
B、1-12月據點業務費(10時段)24,000元(1月)；據點業務費(6時段)132,000元(2-12月)。
C、據點專職人員服務費33,000元(1月)。【獎助照顧服務員1名：林秀祝】
D、1月雇主應負擔之勞健保等相關費用6,000元。
E、1期預防及延緩失能照護服務費用36,000元。
F、1-12月巷弄長照站獎助費300,000元(1月：36,000元；2-12月：264,000元)。</t>
  </si>
  <si>
    <t>A、中央補助3-12月業務費118,080元、志工相關費用28,700元。本市配合經費補助1-2月業務費25,920元、志工相關費用6,300元。
B、1-12月據點業務費(10時段)48,000元(1-2月)；據點業務費(6時段)120,000元(3-12月)。
C、據點專職人員服務費66,000元(1-2月)。【獎助照顧服務員1名：廖吉珍】
D、1-2月雇主應負擔之勞健保等相關費用12,000元。
E、1期預防及延緩失能照護服務費用36,000元。
F、1-12月巷弄長照站獎助費312,000元(1-2月：72,000元；3-12月：240,000元)。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</si>
  <si>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C、據點專職人員服務費445,500元(12個月+年終獎金1.5個月)。【獎助照顧服務員1名：蘇予萱】
D、1-12月雇主應負擔之勞健保等相關費用72,000元。
E、1期預防及延緩失能照護服務費用36,000元。
F、1-12月巷弄長照站獎助費432,000元。
G、充實設施設備費【含財產：直立式冷凍櫃1台】。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</si>
  <si>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C、據點專職人員服務費445,500元(12個月+年終獎金1.5個月)。【獎助照顧服務員1名：彭淑娟】
D、1-12月雇主應負擔之勞健保等相關費用72,000元。
E、1期預防及延緩失能照護服務費用36,000元。
F、1-12月巷弄長照站獎助費432,000元。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</si>
  <si>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D、充實設施設備費【含物品：流理台1組及鐵櫃2式；含財產：筆記型電腦(含office軟體)1台】。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</si>
  <si>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D、充實設施設備費【含物品：桌子15張】。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</si>
  <si>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D、充實設施設備費【含物品：血壓計1台及額溫槍1台；含財產：冷氣1台及監視錄影系統1組】。</t>
  </si>
  <si>
    <t>A、中央補助3-12月業務費118,080元、志工相關費用28,700元。本市配合經費補助1-2月業務費25,920元、志工相關費用6,300元。
B、2期預防及延緩失能照護服務費用72,000元。
C、5-12月巷弄長照站獎助費96,000元。</t>
  </si>
  <si>
    <t>A、中央補助3-12月業務費118,080元、志工相關費用28,700元。本市配合經費補助1-2月業務費25,920元、志工相關費用6,300元。
B、充實設施設備費【含財產：筆記型電腦1台】。</t>
  </si>
  <si>
    <t>A、中央補助3-12月業務費118,080元、志工相關費用28,700元。本市配合經費補助1-2月業務費25,920元、志工相關費用6,300元。
B、據點業務費(10時段)120,000元(1-5月)；據點業務費(6時段)84,000元(6-12月)。
C、據點專職人員服務費165,000元(1-5月)。【獎助照顧服務員1名：劉芳嬰】
D、雇主應負擔之勞健保等相關費用30,000元(1-5月)。
E、2期預防及延緩失能照護服務費用72,000元。
F、巷弄長照站獎助費348,000元(1-5月：180,000元；6-12月：168,000元)。
G、充實設施設備費【含財產：行動音響1台】。</t>
  </si>
  <si>
    <t>A、中央補助3-12月業務費118,080元、7-12月志工相關費用19,133元。本市配合經費補助1-2月業務費25,920元、5-6月志工相關費用4,200元。
B、1-12月據點業務費(6時段)144,000元。
C、2期預防及延緩失能照護服務費用72,000元。
D、1-12月巷弄長照站獎助費288,000元。</t>
  </si>
  <si>
    <t>A、中央補助6-12月業務費88,560元、志工相關費用21,525元。本市配合經費補助4-5月業務費19,440元、志工相關費用4,725元。
B、開辦設施設備費【含物品：額溫槍2個、體脂計3台、多功能事務機1台、攜帶式擴音機2台、槌球設備3組；含財產：筆記型電腦1台、桌上型電腦1組、移動式過音機1台】。</t>
  </si>
  <si>
    <t>A、中央補助3-12月業務費118,080元、志工相關費用32,800元。本市配合經費補助1-2月業務費25,920元、志工相關費用7,200元。
B、1期預防及延緩失能照護服務費用36,000元。
C、1-12月巷弄長照站獎助費144,000元。
D、充實設施設備費【含物品：長桌5張及椅子20張】。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</si>
  <si>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C、據點專職人員服務費445,500元(12個月+年終獎金1.5個月)。【獎助照顧服務員1名：鄭荃方】
D、1-12月雇主應負擔之勞健保等相關費用72,000元。
E、1期預防及延緩失能照護服務費用36,000元。
F、1-12月巷弄長照站獎助費432,000元。</t>
  </si>
  <si>
    <t>A、中央補助3-5月業務費49,200元、志工相關費用11,958元。本市配合經費補助1-2月業務費10,800元、志工相關費用2,625元。
B、1-5月據點業務費(10時段)120,000元。
C、據點專職人員服務費198,825元(5個月)。【獎助社會工作員1名：劉嘉媚】
D、1-5月雇主應負擔之勞健保等相關費用30,000元。
E、1-5月巷弄長照站獎助費180,000元。</t>
  </si>
  <si>
    <t>A、中央補助3-12月業務費118,080元、7-12月志工相關費用16,741元。本市配合經費補助1-2月業務費25,920元、6月志工相關費用3,675元。
B、2期預防及延緩失能照護服務費用72,000元。
C、1-12月巷弄長照站獎助費144,000元。</t>
  </si>
  <si>
    <t>A、中央補助3-12月業務費118,080元、志工相關費用32,800元。本市配合經費補助1-2月業務費25,920元、志工相關費用7,200元。
B、1-12月據點業務費(6時段)144,000元。
C、2期預防及延緩失能照護服務費用72,000元。
D、6-12月巷弄長照站獎助費168,000元。
E、充實設施設備費【含物品：電動健步機1台；含財產：伴唱機1組】。</t>
  </si>
  <si>
    <t>中央補助3-12月業務費118,080元、4-12月志工相關費用26,308元。本市配合經費補助1-2月業務費25,920元、2-3月志工相關費用5,775元。</t>
  </si>
  <si>
    <t>A、中央補助5-12月業務費98,400元、3-12月志工相關費用28,700元。本市配合經費補助3-4月業務費21,600元、1-2月志工相關費用6,300元。
B、2期預防及延緩失能照護服務費用72,000元。
C、3-12月巷弄長照站獎助費120,000元。</t>
  </si>
  <si>
    <t>中央補助5-12月業務費98,400元、志工相關費用23,916元。本市配合經費補助3-4月業務費21,600元、志工相關費用5,250元。</t>
  </si>
  <si>
    <t>中央補助9-12月業務費59,040元、志工相關費用16,400元。本市配合經費補助7-8月業務費12,960元、志工相關費用3,600元。</t>
  </si>
  <si>
    <t>中央補助10-12月業務費49,200元、志工相關費用11,958元。本市配合經費補助8-9月業務費10,800元、志工相關費用2,625元。</t>
  </si>
  <si>
    <t>A、中央補助10-12月業務費49,200元、志工相關費用11,958元。本市配合經費補助8-9月業務費10,800元、志工相關費用2,625元。
B、充實設施設備費【含物品：血壓計1台、額溫槍1個、血糖測試機1台、體脂機1個及公文櫃1架；含財產：投影機1台、多方向擴聲喇叭系統1台及筆記型電腦(含office軟體)1台】。</t>
  </si>
  <si>
    <t>A、中央補助10-12月業務費49,200元、志工相關費用11,958元。本市配合經費補助8-9月業務費10,800元、志工相關費用2,625元。
B、開辦設施設備費【含物品：辦公桌2張、辦公椅2張、摺疊椅10張、鐵櫃2個、電話1台、長條桌2張、血壓機(含壓脈帶)1台、額溫槍1台；含財產：電視含架子1台、冰箱1台、飲水機1台、冷氣1台】。</t>
  </si>
  <si>
    <t>A、中央補助10-12月業務費49,200元、志工相關費用11,958元。本市配合經費補助8-9月業務費10,800元、志工相關費用2,625元。
B、開辦設施設備費【含物品：長條桌12張、椅子50張、血壓計1台；含財產：抽油煙機1台、直立式冷凍櫃1台、冷氣1台、麥克風組1組】。</t>
  </si>
  <si>
    <t>A、中央補助11-12月業務費39,360元、志工相關費用9,566元。本市配合經費補助9-10月業務費8,640元、志工相關費用2,100元。
B、開辦設施設備費【含物品：摺疊桌10張、額溫槍1台；含財產：冰箱1台、冷氣1台、飲水機1台、行動音響1台、電腦1台】。</t>
  </si>
  <si>
    <t>A、中央補助11-12月業務費39,360元、志工相關費用9,566元。本市配合經費補助9-10月業務費8,640元、志工相關費用2,100元。
B、開辦設施設備費【含物品：折疊椅30張、長條桌10張、血壓計2台、額溫槍2台、體重計2台、多功能擴音機1台、快速爐2台、煮飯鍋1台、印表機1台；含財產：電腦1組、電冰箱1台】。</t>
  </si>
  <si>
    <t>A、中央補助10-12月業務費39,360元、志工相關費用9,566元。本市配合經費補助9月業務費8,640元、志工相關費用2,100元。
B、開辦設施設備費【含物品：鍋子3個、不鏽鋼桌子2台、水槽+平台1台、快速爐1台、資料櫃2台、行動音箱1台、窗簾4個、電子鍋1個；含財產：冰箱1台、電腦(含軟體)1台】。</t>
  </si>
  <si>
    <t>A、中央補助11-12月業務費29,520元、志工相關費用7,175元。本市配合經費補助10月業務費6,480元、志工相關費用1,575元。
B、開辦設施設備費【含物品：體重計1個、無線麥克風攜帶型喊話器1台、多功能事務機1台、電話機2台、電話安裝費1組、投影筆1支、電風扇1台、窗簾1組、電鍋1個、讀卡機1個、抽風扇1組；含財產：卡拉OK1組、投影機1台】。</t>
  </si>
  <si>
    <t>A、中央補助11-12月業務費29,520元、志工相關費用7,175元。本市配合經費補助10月業務費6,480元、志工相關費用1,575元。
B、開辦設施設備費【含物品：投影機布幕1個、開飲機1台、頭頂無線麥克風擴音組2組、移動式白板1組、三腳工業立扇3台、置物櫃1組、體重計1台、紅外線額溫槍1台、湯鍋(含鍋蓋)1個、血糖機1台；含財產：投影機1台、筆記型電腦(含office軟體)2台、音響1組】。</t>
  </si>
  <si>
    <t>A、中央補助11-12月業務費29,520元、志工相關費用7,175元。本市配合經費補助10月業務費6,480元、志工相關費用1,575元。
B、開辦設施設備費【含物品：額溫槍2台、體重計1台、電腦椅4張、保溫茶桶2個、桌遊7組、彈力球19個、平板電腦2台、投射燈2座；含財產：筆記型電腦1台】。</t>
  </si>
  <si>
    <t>A、中央補助11-12月業務費29,520元、志工相關費用7,175元。本市配合經費補助10月業務費6,480元、志工相關費用1,575元。
B、開辦設施設備費【含物品：血壓計2台、額溫槍2台、摺疊椅20張、滅火器1台、緊急照明燈1台、長條桌1張、電風扇3台；含財產：筆記型電腦1台、移動式音響1台、投影機1台】。</t>
  </si>
  <si>
    <t>A、中央補助12月業務費19,680元、志工相關費用4,783元。本市配合經費補助11月業務費4,320元、志工相關費用1,050元。
B、開辦設施設備費【含物品：捲簾18式、窗簾6式及長條桌6張】。</t>
  </si>
  <si>
    <t>社團法人高雄市愛智家園社區關懷協會</t>
    <phoneticPr fontId="1" type="noConversion"/>
  </si>
  <si>
    <t>高雄市茄萣區真善美關懷服務協會</t>
    <phoneticPr fontId="1" type="noConversion"/>
  </si>
  <si>
    <t>高雄市內門區內門社區發展協會</t>
    <phoneticPr fontId="1" type="noConversion"/>
  </si>
  <si>
    <t>社團法人高雄市心晴全人關懷照護協會</t>
    <phoneticPr fontId="1" type="noConversion"/>
  </si>
  <si>
    <t>高雄市仁武區仁和社區發展協會</t>
    <phoneticPr fontId="1" type="noConversion"/>
  </si>
  <si>
    <t>米迦勒社會福利協會</t>
    <phoneticPr fontId="1" type="noConversion"/>
  </si>
  <si>
    <t>高雄市杉林區月眉社區發展協會</t>
    <phoneticPr fontId="1" type="noConversion"/>
  </si>
  <si>
    <t>社團法人高雄市湖內和平關懷協會</t>
    <phoneticPr fontId="1" type="noConversion"/>
  </si>
  <si>
    <t>社團法人高雄市善護關愛協會(圓明站)</t>
    <phoneticPr fontId="1" type="noConversion"/>
  </si>
  <si>
    <t>高雄市左營區明建社區發展協會</t>
    <phoneticPr fontId="1" type="noConversion"/>
  </si>
  <si>
    <t>高雄市左營區光輝社區發展協會</t>
    <phoneticPr fontId="1" type="noConversion"/>
  </si>
  <si>
    <t>高雄市路竹區三爺社區發展協會</t>
    <phoneticPr fontId="1" type="noConversion"/>
  </si>
  <si>
    <t>高雄市路竹區竹東社區發展協會</t>
    <phoneticPr fontId="1" type="noConversion"/>
  </si>
  <si>
    <t>高雄市芳療鬆筋美容健康協會(大華站)</t>
    <phoneticPr fontId="1" type="noConversion"/>
  </si>
  <si>
    <t>高雄市內門區三平社區發展協會</t>
    <phoneticPr fontId="1" type="noConversion"/>
  </si>
  <si>
    <t>高雄市路竹區甲北社區發展協會</t>
    <phoneticPr fontId="1" type="noConversion"/>
  </si>
  <si>
    <t>高雄市路竹區甲南社區發展協會</t>
    <phoneticPr fontId="1" type="noConversion"/>
  </si>
  <si>
    <t>高雄市路竹區頂寮社區發展協會</t>
    <phoneticPr fontId="1" type="noConversion"/>
  </si>
  <si>
    <t>高雄市路竹區社南社區發展協會</t>
    <phoneticPr fontId="1" type="noConversion"/>
  </si>
  <si>
    <t>高雄市路竹區鴨寮社區發展協會</t>
    <phoneticPr fontId="1" type="noConversion"/>
  </si>
  <si>
    <t>高雄市苓雅區人和社區發展協會</t>
    <phoneticPr fontId="1" type="noConversion"/>
  </si>
  <si>
    <t>財團法人高雄市基督教青年會劉阿蘭社會福利慈善基金會</t>
    <phoneticPr fontId="1" type="noConversion"/>
  </si>
  <si>
    <t>財團法人聖功社會福利慈善基金會</t>
    <phoneticPr fontId="1" type="noConversion"/>
  </si>
  <si>
    <t>高雄市橋頭區仕豐社區發展協會</t>
    <phoneticPr fontId="1" type="noConversion"/>
  </si>
  <si>
    <t>高雄市鳥松區仁美社區發展協會</t>
    <phoneticPr fontId="1" type="noConversion"/>
  </si>
  <si>
    <t>高雄市杉林區老人福利協進會</t>
    <phoneticPr fontId="1" type="noConversion"/>
  </si>
  <si>
    <t>高雄市美濃區南興社區發展協會</t>
    <phoneticPr fontId="1" type="noConversion"/>
  </si>
  <si>
    <t>高雄市旗山區大德社區發展協會</t>
    <phoneticPr fontId="1" type="noConversion"/>
  </si>
  <si>
    <t>社團法人高雄市善護關愛協會(善護站)</t>
    <phoneticPr fontId="1" type="noConversion"/>
  </si>
  <si>
    <t>高雄市杉林區上平社區發展協會</t>
    <phoneticPr fontId="1" type="noConversion"/>
  </si>
  <si>
    <t>高雄市湖內區文賢社區發展協會</t>
    <phoneticPr fontId="1" type="noConversion"/>
  </si>
  <si>
    <t>社團法人高雄市湖內老人健康促進會</t>
    <phoneticPr fontId="1" type="noConversion"/>
  </si>
  <si>
    <t>高雄市大社區觀音社區發展協會(神農站)</t>
    <phoneticPr fontId="1" type="noConversion"/>
  </si>
  <si>
    <t>社團法人高雄市育仁社區關愛協會</t>
    <phoneticPr fontId="1" type="noConversion"/>
  </si>
  <si>
    <t>社團法人高雄市佛臨濟助會</t>
    <phoneticPr fontId="1" type="noConversion"/>
  </si>
  <si>
    <t>高雄市大社區觀音社區發展協會</t>
    <phoneticPr fontId="1" type="noConversion"/>
  </si>
  <si>
    <t>社團法人高雄市劦助慈善會</t>
    <phoneticPr fontId="1" type="noConversion"/>
  </si>
  <si>
    <t>高雄市旗山區南新社區發展協會</t>
    <phoneticPr fontId="1" type="noConversion"/>
  </si>
  <si>
    <t>高雄市內門區溝坪社區發展協會</t>
    <phoneticPr fontId="1" type="noConversion"/>
  </si>
  <si>
    <t>高雄市杉林區月美社區發展協會</t>
    <phoneticPr fontId="1" type="noConversion"/>
  </si>
  <si>
    <t>高雄市大社區翠屏社區發展協會</t>
    <phoneticPr fontId="1" type="noConversion"/>
  </si>
  <si>
    <t>社團法人台灣康復輔具及照護技術交流協會(藍橋站)</t>
    <phoneticPr fontId="1" type="noConversion"/>
  </si>
  <si>
    <t>社團法人高雄市善護關愛協會(華榮站)</t>
    <phoneticPr fontId="1" type="noConversion"/>
  </si>
  <si>
    <t>社團法人高雄市柴山我的家保護推廣協會</t>
    <phoneticPr fontId="1" type="noConversion"/>
  </si>
  <si>
    <t>高雄市金門同鄉會</t>
    <phoneticPr fontId="1" type="noConversion"/>
  </si>
  <si>
    <t>高雄市旗山區圓富社區發展協會</t>
    <phoneticPr fontId="1" type="noConversion"/>
  </si>
  <si>
    <t>高雄市苓雅區福康社區發展協會</t>
    <phoneticPr fontId="1" type="noConversion"/>
  </si>
  <si>
    <t>高雄市楠梓區新盛昌社區發展協會</t>
    <phoneticPr fontId="1" type="noConversion"/>
  </si>
  <si>
    <t>高雄市合作快樂志工協會</t>
    <phoneticPr fontId="1" type="noConversion"/>
  </si>
  <si>
    <t>高雄市燕巢區鳳雄社區發展協會</t>
    <phoneticPr fontId="1" type="noConversion"/>
  </si>
  <si>
    <t>高雄市楠梓區新玉屏社區發展協會</t>
    <phoneticPr fontId="1" type="noConversion"/>
  </si>
  <si>
    <t>高雄市楠梓區下鹽田社區發展協會</t>
    <phoneticPr fontId="1" type="noConversion"/>
  </si>
  <si>
    <t>社團法人高雄市親職教育關懷照護協會(正義站)</t>
    <phoneticPr fontId="1" type="noConversion"/>
  </si>
  <si>
    <t>社團法人高雄市親職教育關懷照護協會(新甲站)</t>
    <phoneticPr fontId="1" type="noConversion"/>
  </si>
  <si>
    <t>高雄市靈雲功德會</t>
    <phoneticPr fontId="1" type="noConversion"/>
  </si>
  <si>
    <t>高雄市小港區中厝社區發展協會</t>
    <phoneticPr fontId="1" type="noConversion"/>
  </si>
  <si>
    <t>高雄市美濃區龍肚社區發展協會</t>
    <phoneticPr fontId="1" type="noConversion"/>
  </si>
  <si>
    <t>高雄市林園區頂厝社區發展協會</t>
    <phoneticPr fontId="1" type="noConversion"/>
  </si>
  <si>
    <t>高雄市阿蓮區崗山社區發展協會</t>
    <phoneticPr fontId="1" type="noConversion"/>
  </si>
  <si>
    <t>高雄市大愛生態社區關懷協會</t>
    <phoneticPr fontId="1" type="noConversion"/>
  </si>
  <si>
    <t>社團法人高雄市濟興護老慈善會</t>
    <phoneticPr fontId="1" type="noConversion"/>
  </si>
  <si>
    <t>社團法人高雄市愛耆扶慈善關懷協會</t>
    <phoneticPr fontId="1" type="noConversion"/>
  </si>
  <si>
    <t>高雄市田寮區崇德社區發展協會</t>
    <phoneticPr fontId="1" type="noConversion"/>
  </si>
  <si>
    <t>高雄市楠梓區新享平社區發展協會</t>
    <phoneticPr fontId="1" type="noConversion"/>
  </si>
  <si>
    <t>高雄市楠梓區新廣昌社區發展協會</t>
    <phoneticPr fontId="1" type="noConversion"/>
  </si>
  <si>
    <t>高雄市楠梓區宏榮社區發展協會</t>
    <phoneticPr fontId="1" type="noConversion"/>
  </si>
  <si>
    <t>社團法人高雄市親職教育關懷照護協會(鎮南站)</t>
    <phoneticPr fontId="1" type="noConversion"/>
  </si>
  <si>
    <t>高雄市大社區嘉誠社區發展協會</t>
    <phoneticPr fontId="1" type="noConversion"/>
  </si>
  <si>
    <t>高雄市大社區長老福利協進會</t>
    <phoneticPr fontId="1" type="noConversion"/>
  </si>
  <si>
    <t>高雄市楠梓區仁昌社區發展協會</t>
    <phoneticPr fontId="1" type="noConversion"/>
  </si>
  <si>
    <t>高雄市厝味社區全人關懷協會</t>
    <phoneticPr fontId="1" type="noConversion"/>
  </si>
  <si>
    <t>高雄市美濃區福安社區發展協會</t>
    <phoneticPr fontId="1" type="noConversion"/>
  </si>
  <si>
    <t>社團法人高雄市愛之船慈善會</t>
    <phoneticPr fontId="1" type="noConversion"/>
  </si>
  <si>
    <t>社團法人高雄市鳳林觀音慈愛會</t>
    <phoneticPr fontId="1" type="noConversion"/>
  </si>
  <si>
    <t>社團法人高雄市親職教育關懷照護協會(龍成站)</t>
    <phoneticPr fontId="1" type="noConversion"/>
  </si>
  <si>
    <t>高雄市楠梓區興昌社區發展協會</t>
    <phoneticPr fontId="1" type="noConversion"/>
  </si>
  <si>
    <t>高雄市阿蓮區中路社區發展協會</t>
    <phoneticPr fontId="1" type="noConversion"/>
  </si>
  <si>
    <t>高雄市湖內區逸賢社區發展協會</t>
    <phoneticPr fontId="1" type="noConversion"/>
  </si>
  <si>
    <t>社團法人高雄市基督教廣傳福音協會</t>
    <phoneticPr fontId="1" type="noConversion"/>
  </si>
  <si>
    <t>社團法人高雄市善護關愛協會(自由站)</t>
    <phoneticPr fontId="1" type="noConversion"/>
  </si>
  <si>
    <t>高雄市燕巢區安招社區發展協會</t>
    <phoneticPr fontId="1" type="noConversion"/>
  </si>
  <si>
    <t>高雄市燕巢區尖山社區發展協會</t>
    <phoneticPr fontId="1" type="noConversion"/>
  </si>
  <si>
    <t>高雄市燕巢區滾水社區發展協會</t>
    <phoneticPr fontId="1" type="noConversion"/>
  </si>
  <si>
    <t>高雄市三民區灣愛社區發展協會</t>
    <phoneticPr fontId="1" type="noConversion"/>
  </si>
  <si>
    <t>高雄市三民區寶國社區發展協會</t>
    <phoneticPr fontId="1" type="noConversion"/>
  </si>
  <si>
    <t>財團法人平安社會福利慈善事業基金會</t>
    <phoneticPr fontId="1" type="noConversion"/>
  </si>
  <si>
    <t>中華民國健康生活管理促進產業協會(鳳北站)</t>
    <phoneticPr fontId="1" type="noConversion"/>
  </si>
  <si>
    <t>社團法人台灣湧泉關懷協會(華美站)</t>
    <phoneticPr fontId="1" type="noConversion"/>
  </si>
  <si>
    <t>高雄市大社區中里社區發展協會</t>
    <phoneticPr fontId="1" type="noConversion"/>
  </si>
  <si>
    <t>高雄市林園區港埔社區發展協會</t>
    <phoneticPr fontId="1" type="noConversion"/>
  </si>
  <si>
    <t>高雄市林園區東林社區發展協會</t>
    <phoneticPr fontId="1" type="noConversion"/>
  </si>
  <si>
    <t>高雄市橋頭區三德社區發展協會</t>
    <phoneticPr fontId="1" type="noConversion"/>
  </si>
  <si>
    <t>社團法人高雄市田寮區山城農村發展協進會</t>
    <phoneticPr fontId="1" type="noConversion"/>
  </si>
  <si>
    <t>高雄市茄萣區白雲社區發展協會</t>
    <phoneticPr fontId="1" type="noConversion"/>
  </si>
  <si>
    <t>高雄市橋頭區筆秀社區發展協會</t>
    <phoneticPr fontId="1" type="noConversion"/>
  </si>
  <si>
    <t>高雄市林園區龔厝社區發展協會</t>
    <phoneticPr fontId="1" type="noConversion"/>
  </si>
  <si>
    <t>社團法人高雄市董娘樂齡照顧關懷協會</t>
    <phoneticPr fontId="1" type="noConversion"/>
  </si>
  <si>
    <t>中華民國健康生活管理促進產業協會(中芸站)</t>
    <phoneticPr fontId="1" type="noConversion"/>
  </si>
  <si>
    <t>中華民國健康生活管理促進產業協會(新武站)</t>
    <phoneticPr fontId="1" type="noConversion"/>
  </si>
  <si>
    <t>中華民國健康生活管理促進產業協會(福東站)</t>
    <phoneticPr fontId="1" type="noConversion"/>
  </si>
  <si>
    <t>高雄市芳療鬆筋美容健康協會</t>
    <phoneticPr fontId="1" type="noConversion"/>
  </si>
  <si>
    <t>社團法人高雄市三民區安泰社區發展協會(安泰站)</t>
    <phoneticPr fontId="1" type="noConversion"/>
  </si>
  <si>
    <t>高雄市苓雅區幸福文昌社區發展協會</t>
    <phoneticPr fontId="1" type="noConversion"/>
  </si>
  <si>
    <t>高雄市林園區西溪社區發展協會</t>
    <phoneticPr fontId="1" type="noConversion"/>
  </si>
  <si>
    <t>高雄市美濃區清水社區發展協會</t>
    <phoneticPr fontId="1" type="noConversion"/>
  </si>
  <si>
    <t>高雄市阿蓮區玉庫社區發展協會</t>
    <phoneticPr fontId="1" type="noConversion"/>
  </si>
  <si>
    <t>高雄市燕巢區瓊林社區發展協會</t>
    <phoneticPr fontId="1" type="noConversion"/>
  </si>
  <si>
    <t>社團法人高雄市覺民關懷協會</t>
    <phoneticPr fontId="1" type="noConversion"/>
  </si>
  <si>
    <t>高雄市六龜區寶來社區發展協會</t>
    <phoneticPr fontId="1" type="noConversion"/>
  </si>
  <si>
    <t>財團法人天主教白永恩神父社會福利基金會</t>
    <phoneticPr fontId="1" type="noConversion"/>
  </si>
  <si>
    <t>台灣全適能健康促進協會</t>
    <phoneticPr fontId="1" type="noConversion"/>
  </si>
  <si>
    <t>社團法人高雄市好消息全人關懷協會</t>
    <phoneticPr fontId="1" type="noConversion"/>
  </si>
  <si>
    <t>社團法人高雄市仁武慈暉志願協會(後安站)</t>
    <phoneticPr fontId="1" type="noConversion"/>
  </si>
  <si>
    <t>高雄市善樂關愛協會</t>
    <phoneticPr fontId="1" type="noConversion"/>
  </si>
  <si>
    <t>社團法人高雄市鳳山心故鄉社區營造協會</t>
    <phoneticPr fontId="1" type="noConversion"/>
  </si>
  <si>
    <t>社團法人高雄市善護關愛協會(五福站)</t>
    <phoneticPr fontId="1" type="noConversion"/>
  </si>
  <si>
    <t>社團法人高雄市善護關愛協會(大順站)</t>
    <phoneticPr fontId="1" type="noConversion"/>
  </si>
  <si>
    <t>社團法人高雄市三民區安泰社區發展協會(鼎西站)</t>
    <phoneticPr fontId="1" type="noConversion"/>
  </si>
  <si>
    <t>高雄市梓官區大舍社區發展協會</t>
    <phoneticPr fontId="1" type="noConversion"/>
  </si>
  <si>
    <t>社團法人高雄市天心慈善會</t>
    <phoneticPr fontId="1" type="noConversion"/>
  </si>
  <si>
    <t>社團法人高雄市一哩路全人關懷協會</t>
    <phoneticPr fontId="1" type="noConversion"/>
  </si>
  <si>
    <t>高雄市橋頭區東林社區發展協會</t>
    <phoneticPr fontId="1" type="noConversion"/>
  </si>
  <si>
    <t>高雄市永安區新港社區發展協會</t>
    <phoneticPr fontId="1" type="noConversion"/>
  </si>
  <si>
    <t>高雄市大寮區山頂愛心社區發展協會</t>
    <phoneticPr fontId="1" type="noConversion"/>
  </si>
  <si>
    <t>高雄市旗山區永和社區發展協會</t>
    <phoneticPr fontId="1" type="noConversion"/>
  </si>
  <si>
    <t>高雄市美濃區中圳社區發展協會</t>
    <phoneticPr fontId="1" type="noConversion"/>
  </si>
  <si>
    <t>高雄市茄萣區嘉泰社區發展協會</t>
    <phoneticPr fontId="1" type="noConversion"/>
  </si>
  <si>
    <t>高雄市湖內區葉厝社區發展協會</t>
    <phoneticPr fontId="1" type="noConversion"/>
  </si>
  <si>
    <t>高雄市橋頭區頂鹽社區發展協會</t>
    <phoneticPr fontId="1" type="noConversion"/>
  </si>
  <si>
    <t>高雄市仁武區八卦社區發展協會</t>
    <phoneticPr fontId="1" type="noConversion"/>
  </si>
  <si>
    <t>社團法人高雄市利河伯愛鄰協會</t>
    <phoneticPr fontId="1" type="noConversion"/>
  </si>
  <si>
    <t>社團法人全國職人產學推廣協會</t>
    <phoneticPr fontId="1" type="noConversion"/>
  </si>
  <si>
    <t>高雄市崗山仔關懷協會</t>
    <phoneticPr fontId="1" type="noConversion"/>
  </si>
  <si>
    <t>高雄市前鎮區草衙佛公社區發展協會</t>
    <phoneticPr fontId="1" type="noConversion"/>
  </si>
  <si>
    <t>高雄市路竹區竹園社區發展協會</t>
    <phoneticPr fontId="1" type="noConversion"/>
  </si>
  <si>
    <t>高雄市梓官區梓義社區發展協會</t>
    <phoneticPr fontId="1" type="noConversion"/>
  </si>
  <si>
    <t>高雄市梓官區梓和社區發展協會</t>
    <phoneticPr fontId="1" type="noConversion"/>
  </si>
  <si>
    <t>高雄市彌陀區漯底社區發展協會</t>
    <phoneticPr fontId="1" type="noConversion"/>
  </si>
  <si>
    <t>高雄市燕巢區金山社區發展協會</t>
    <phoneticPr fontId="1" type="noConversion"/>
  </si>
  <si>
    <t>高雄市左營區新光社區發展協會</t>
    <phoneticPr fontId="1" type="noConversion"/>
  </si>
  <si>
    <t>高雄市苓雅區新建軍社區發展協會</t>
    <phoneticPr fontId="1" type="noConversion"/>
  </si>
  <si>
    <t>財團法人天主教社會慈善福利基金會</t>
    <phoneticPr fontId="1" type="noConversion"/>
  </si>
  <si>
    <t>財團法人高雄市香光社會福利基金會</t>
    <phoneticPr fontId="1" type="noConversion"/>
  </si>
  <si>
    <t>高雄市永安區永華社區發展協會</t>
    <phoneticPr fontId="1" type="noConversion"/>
  </si>
  <si>
    <t>高雄市永安區維新社區發展協會</t>
    <phoneticPr fontId="1" type="noConversion"/>
  </si>
  <si>
    <t>社團法人高雄市活泉愛鄰社區發展協會(竹圍站)</t>
    <phoneticPr fontId="1" type="noConversion"/>
  </si>
  <si>
    <t>社團法人高雄市新造創意全人關懷協會</t>
    <phoneticPr fontId="1" type="noConversion"/>
  </si>
  <si>
    <t>社團法人高雄市嘉典全人關懷協會</t>
    <phoneticPr fontId="1" type="noConversion"/>
  </si>
  <si>
    <t>高雄市美濃區吉東社區發展協會</t>
    <phoneticPr fontId="1" type="noConversion"/>
  </si>
  <si>
    <t>高雄市美濃區廣興社區發展協會</t>
    <phoneticPr fontId="1" type="noConversion"/>
  </si>
  <si>
    <t>高雄市六龜區新威社區發展協會</t>
    <phoneticPr fontId="1" type="noConversion"/>
  </si>
  <si>
    <t>高雄市前鎮區亞洲新灣獅甲社區發展協會</t>
    <phoneticPr fontId="1" type="noConversion"/>
  </si>
  <si>
    <t>高雄市梓官區赤東社區發展協會</t>
    <phoneticPr fontId="1" type="noConversion"/>
  </si>
  <si>
    <t>高雄市岡山區華崗社區發展協會</t>
    <phoneticPr fontId="1" type="noConversion"/>
  </si>
  <si>
    <t>高雄市鳳山區協和社區發展協會</t>
    <phoneticPr fontId="1" type="noConversion"/>
  </si>
  <si>
    <t>社團法人台灣活力社會福利協會</t>
    <phoneticPr fontId="1" type="noConversion"/>
  </si>
  <si>
    <t>高雄市前鎮區新亞灣社區發展協會</t>
    <phoneticPr fontId="1" type="noConversion"/>
  </si>
  <si>
    <t>高雄市楠梓區新惠豐社區發展協會</t>
    <phoneticPr fontId="1" type="noConversion"/>
  </si>
  <si>
    <t>高雄市大樹區水寮社區發展協會</t>
    <phoneticPr fontId="1" type="noConversion"/>
  </si>
  <si>
    <t>高雄市旗山區頂洲社區發展協會</t>
    <phoneticPr fontId="1" type="noConversion"/>
  </si>
  <si>
    <t>高雄市大樹區九曲庄內社區發展協會</t>
    <phoneticPr fontId="1" type="noConversion"/>
  </si>
  <si>
    <t>高雄市岡山區協榮社區發展協會</t>
    <phoneticPr fontId="1" type="noConversion"/>
  </si>
  <si>
    <t>財團法人玄光聖堂</t>
    <phoneticPr fontId="1" type="noConversion"/>
  </si>
  <si>
    <t>社團法人中華悠樂關懷協會</t>
    <phoneticPr fontId="1" type="noConversion"/>
  </si>
  <si>
    <t>高雄市三民區民享社區發展協會</t>
    <phoneticPr fontId="1" type="noConversion"/>
  </si>
  <si>
    <t>高雄市前鎮區幸福忠孝社區發展協會</t>
    <phoneticPr fontId="1" type="noConversion"/>
  </si>
  <si>
    <t>高雄市康馨關懷協會</t>
    <phoneticPr fontId="1" type="noConversion"/>
  </si>
  <si>
    <t>高雄市岡山區協和社區發展協會</t>
    <phoneticPr fontId="1" type="noConversion"/>
  </si>
  <si>
    <t>社團法人高雄市衡山親子心靈關懷協會</t>
    <phoneticPr fontId="1" type="noConversion"/>
  </si>
  <si>
    <t>社團法人高雄市仁武老人福利協進會</t>
    <phoneticPr fontId="1" type="noConversion"/>
  </si>
  <si>
    <t>社團法人台灣信徹蓮池功德會</t>
    <phoneticPr fontId="1" type="noConversion"/>
  </si>
  <si>
    <t>高雄市六龜區興龍社區發展協會</t>
    <phoneticPr fontId="1" type="noConversion"/>
  </si>
  <si>
    <t>社團法人高雄市仁武慈暉志願協會</t>
    <phoneticPr fontId="1" type="noConversion"/>
  </si>
  <si>
    <t>社團法人高雄市活泉愛鄰社區服務協會</t>
    <phoneticPr fontId="1" type="noConversion"/>
  </si>
  <si>
    <t>高雄市旗山區中寮社區發展協會</t>
    <phoneticPr fontId="1" type="noConversion"/>
  </si>
  <si>
    <t>高雄市旗山區勝湖社區發展協會</t>
    <phoneticPr fontId="1" type="noConversion"/>
  </si>
  <si>
    <t>高雄市大樹區井腳社區發展協會</t>
    <phoneticPr fontId="1" type="noConversion"/>
  </si>
  <si>
    <t>高雄市旗山區南勝社區發展協會</t>
    <phoneticPr fontId="1" type="noConversion"/>
  </si>
  <si>
    <t>社團法人高雄市親職教育關懷照護協會(明正站)</t>
    <phoneticPr fontId="1" type="noConversion"/>
  </si>
  <si>
    <t>高雄市鼓山區龍子社區發展協會</t>
    <phoneticPr fontId="1" type="noConversion"/>
  </si>
  <si>
    <t>高雄市岡山區後紅社區發展協會</t>
    <phoneticPr fontId="1" type="noConversion"/>
  </si>
  <si>
    <t>高雄市旗山區太平社區發展協會</t>
    <phoneticPr fontId="1" type="noConversion"/>
  </si>
  <si>
    <t>高雄市鼓山區自強社區發展協會</t>
    <phoneticPr fontId="1" type="noConversion"/>
  </si>
  <si>
    <t>高雄市林園區廣應社區發展協會</t>
    <phoneticPr fontId="1" type="noConversion"/>
  </si>
  <si>
    <t>高雄市大寮區翁園社區發展協會</t>
    <phoneticPr fontId="1" type="noConversion"/>
  </si>
  <si>
    <t>高雄市內門區永富社區發展協會</t>
    <phoneticPr fontId="1" type="noConversion"/>
  </si>
  <si>
    <t>高雄市國泰樂齡關懷協會</t>
    <phoneticPr fontId="1" type="noConversion"/>
  </si>
  <si>
    <t>社團法人高雄市傳愛社區關懷協會</t>
    <phoneticPr fontId="1" type="noConversion"/>
  </si>
  <si>
    <t>高雄市三民區幸福千歲社區發展協會</t>
    <phoneticPr fontId="1" type="noConversion"/>
  </si>
  <si>
    <t>高雄市燕巢老人福利協進會</t>
    <phoneticPr fontId="1" type="noConversion"/>
  </si>
  <si>
    <t>高雄市新住民生活職能關懷協會</t>
    <phoneticPr fontId="1" type="noConversion"/>
  </si>
  <si>
    <t>社團法人高雄市善護關愛協會(左營站)</t>
    <phoneticPr fontId="1" type="noConversion"/>
  </si>
  <si>
    <t>高雄市大寮區義仁社區發展協會</t>
    <phoneticPr fontId="1" type="noConversion"/>
  </si>
  <si>
    <t>高雄市六龜區大津社區發展協會</t>
    <phoneticPr fontId="1" type="noConversion"/>
  </si>
  <si>
    <t>高雄市旗山區大山社區發展協會</t>
    <phoneticPr fontId="1" type="noConversion"/>
  </si>
  <si>
    <t>高雄市旗山區中洲社區發展協會</t>
    <phoneticPr fontId="1" type="noConversion"/>
  </si>
  <si>
    <t>高雄市大樹區統嶺社區發展協會</t>
    <phoneticPr fontId="1" type="noConversion"/>
  </si>
  <si>
    <t>高雄市大樹區檨腳社區發展協會</t>
    <phoneticPr fontId="1" type="noConversion"/>
  </si>
  <si>
    <t>高雄市大寮區江山社區發展協會</t>
    <phoneticPr fontId="1" type="noConversion"/>
  </si>
  <si>
    <t>中華民國健康生活管理促進產業協會(東坡站)</t>
    <phoneticPr fontId="1" type="noConversion"/>
  </si>
  <si>
    <t>高雄市梓官區赤崁社區發展協會</t>
    <phoneticPr fontId="1" type="noConversion"/>
  </si>
  <si>
    <t>台灣愛修更新協會</t>
    <phoneticPr fontId="1" type="noConversion"/>
  </si>
  <si>
    <t>高雄市左營區果貿社區發展協會</t>
    <phoneticPr fontId="1" type="noConversion"/>
  </si>
  <si>
    <t>高雄市大社區興農社區發展協會</t>
    <phoneticPr fontId="1" type="noConversion"/>
  </si>
  <si>
    <t>高雄市大社區保社社區發展協會</t>
    <phoneticPr fontId="1" type="noConversion"/>
  </si>
  <si>
    <t>高雄市仁武區中華社區發展協會</t>
    <phoneticPr fontId="1" type="noConversion"/>
  </si>
  <si>
    <t>高雄市楠梓區新加昌社區發展協會</t>
    <phoneticPr fontId="1" type="noConversion"/>
  </si>
  <si>
    <t>高雄市前鎮區鎮陽社區發展協會</t>
    <phoneticPr fontId="1" type="noConversion"/>
  </si>
  <si>
    <t>社團法人高雄市湖內區大湖社區發展協會</t>
    <phoneticPr fontId="1" type="noConversion"/>
  </si>
  <si>
    <t>社團法人台灣湧泉關懷協會(田寮站)</t>
    <phoneticPr fontId="1" type="noConversion"/>
  </si>
  <si>
    <t>高雄市杉林區新和社區發展協會</t>
    <phoneticPr fontId="1" type="noConversion"/>
  </si>
  <si>
    <t>高雄市湖內區田尾社區發展協會</t>
    <phoneticPr fontId="1" type="noConversion"/>
  </si>
  <si>
    <t>台灣傳明社會公益協會(夢裡站)</t>
    <phoneticPr fontId="1" type="noConversion"/>
  </si>
  <si>
    <t>高雄市新天地全人關懷協會</t>
    <phoneticPr fontId="1" type="noConversion"/>
  </si>
  <si>
    <t>中華恩感基督文化協會</t>
    <phoneticPr fontId="1" type="noConversion"/>
  </si>
  <si>
    <t>高雄市楠梓區大昌社區發展協會</t>
    <phoneticPr fontId="1" type="noConversion"/>
  </si>
  <si>
    <t>高雄市社區關懷協會</t>
    <phoneticPr fontId="1" type="noConversion"/>
  </si>
  <si>
    <t>高雄市大高雄社區營造協會</t>
    <phoneticPr fontId="1" type="noConversion"/>
  </si>
  <si>
    <t>高雄市和平大使協會</t>
    <phoneticPr fontId="1" type="noConversion"/>
  </si>
  <si>
    <t>社團法人高雄市580家庭福利服務協會</t>
    <phoneticPr fontId="1" type="noConversion"/>
  </si>
  <si>
    <t>社團法人台灣湧泉關懷協會(新達站)</t>
    <phoneticPr fontId="1" type="noConversion"/>
  </si>
  <si>
    <t>高雄市路竹區竹西社區發展協會</t>
    <phoneticPr fontId="1" type="noConversion"/>
  </si>
  <si>
    <t>財團法人中華基督教鳳山浸信會</t>
    <phoneticPr fontId="1" type="noConversion"/>
  </si>
  <si>
    <t>社團法人高雄市日欣關懷協會</t>
    <phoneticPr fontId="1" type="noConversion"/>
  </si>
  <si>
    <t>社團法人中華彩虹村全人關懷協會</t>
    <phoneticPr fontId="1" type="noConversion"/>
  </si>
  <si>
    <t>高雄市楠梓區真愛鄰關懷協會</t>
    <phoneticPr fontId="1" type="noConversion"/>
  </si>
  <si>
    <t>高雄市冠御長照展望協會</t>
    <phoneticPr fontId="1" type="noConversion"/>
  </si>
  <si>
    <t>高雄市左營區新吉莊社區發展協會</t>
    <phoneticPr fontId="1" type="noConversion"/>
  </si>
  <si>
    <t>高雄市楠梓區清豐社區發展協會</t>
    <phoneticPr fontId="1" type="noConversion"/>
  </si>
  <si>
    <t>高雄市林園區林園社區發展協會</t>
    <phoneticPr fontId="1" type="noConversion"/>
  </si>
  <si>
    <t>高雄市阿蓮區南蓮社區發展協會</t>
    <phoneticPr fontId="1" type="noConversion"/>
  </si>
  <si>
    <t>高雄市大寮區琉球社區發展協會</t>
    <phoneticPr fontId="1" type="noConversion"/>
  </si>
  <si>
    <t>高雄市左營區新下社區發展協會</t>
    <phoneticPr fontId="1" type="noConversion"/>
  </si>
  <si>
    <t>高雄市小港區孔宅社區發展協會</t>
    <phoneticPr fontId="1" type="noConversion"/>
  </si>
  <si>
    <t>高雄市大寮區會結社區發展協會</t>
    <phoneticPr fontId="1" type="noConversion"/>
  </si>
  <si>
    <t>高雄市彌陀區南寮社區發展協會</t>
    <phoneticPr fontId="1" type="noConversion"/>
  </si>
  <si>
    <t>高雄市前鎮區幸福興東社區發展協會</t>
    <phoneticPr fontId="1" type="noConversion"/>
  </si>
  <si>
    <t>高雄市仁武區竹後社區發展協會</t>
    <phoneticPr fontId="1" type="noConversion"/>
  </si>
  <si>
    <t>高雄市仁武區烏林社區發展協會</t>
    <phoneticPr fontId="1" type="noConversion"/>
  </si>
  <si>
    <t>社團法人高雄市大寮區中庄社區發展協會</t>
    <phoneticPr fontId="1" type="noConversion"/>
  </si>
  <si>
    <t>高雄市精障社區復健關懷協會</t>
    <phoneticPr fontId="1" type="noConversion"/>
  </si>
  <si>
    <t>財團法人獎卿護理展望基金會</t>
    <phoneticPr fontId="1" type="noConversion"/>
  </si>
  <si>
    <t>社團法人臺灣雷特氏症病友關懷協會</t>
    <phoneticPr fontId="1" type="noConversion"/>
  </si>
  <si>
    <t>社團法人中華民國牧愛生命協會</t>
    <phoneticPr fontId="1" type="noConversion"/>
  </si>
  <si>
    <t>高雄市無家者關懷老幼扶持協會</t>
    <phoneticPr fontId="1" type="noConversion"/>
  </si>
  <si>
    <t>財團法人中華民國佛教慈濟慈善事業基金會(灣興站)</t>
    <phoneticPr fontId="1" type="noConversion"/>
  </si>
  <si>
    <t>財團法人中華民國佛教慈濟慈善事業基金會(德仁站)</t>
    <phoneticPr fontId="1" type="noConversion"/>
  </si>
  <si>
    <t>財團法人中華民國佛教慈濟慈善事業基金會(新興站)</t>
    <phoneticPr fontId="1" type="noConversion"/>
  </si>
  <si>
    <t>財團法人中華民國佛教慈濟慈善事業基金會(大寮站)</t>
    <phoneticPr fontId="1" type="noConversion"/>
  </si>
  <si>
    <t>財團法人中華民國佛教慈濟慈善事業基金會(小港站)</t>
    <phoneticPr fontId="1" type="noConversion"/>
  </si>
  <si>
    <t>中華民國健康生活管理促進產業協會(六苓站)</t>
    <phoneticPr fontId="1" type="noConversion"/>
  </si>
  <si>
    <t>財團法人台灣聖公會</t>
    <phoneticPr fontId="1" type="noConversion"/>
  </si>
  <si>
    <t>高雄市大寮區中興社區發展協會</t>
    <phoneticPr fontId="1" type="noConversion"/>
  </si>
  <si>
    <t>社團法人高雄市三民區八譽社區發展協會</t>
    <phoneticPr fontId="1" type="noConversion"/>
  </si>
  <si>
    <t>社團法人高雄市文教協會</t>
    <phoneticPr fontId="1" type="noConversion"/>
  </si>
  <si>
    <t>高雄市大寮區三隆社區發展協會</t>
    <phoneticPr fontId="1" type="noConversion"/>
  </si>
  <si>
    <t>高雄市永安區保寧社區發展協會</t>
    <phoneticPr fontId="1" type="noConversion"/>
  </si>
  <si>
    <t>高雄市鳳山區忠孝社區發展協會</t>
    <phoneticPr fontId="1" type="noConversion"/>
  </si>
  <si>
    <t>高雄市鳳山區生明社區發展協會</t>
    <phoneticPr fontId="1" type="noConversion"/>
  </si>
  <si>
    <t>高雄市前鎮區復國社區發展協會</t>
    <phoneticPr fontId="1" type="noConversion"/>
  </si>
  <si>
    <t>高雄市茄萣婦女工作協會</t>
    <phoneticPr fontId="1" type="noConversion"/>
  </si>
  <si>
    <t>高雄市美濃區吉和社區發展協會</t>
    <phoneticPr fontId="1" type="noConversion"/>
  </si>
  <si>
    <t>高雄市岡山區大後協社區發展協會</t>
    <phoneticPr fontId="1" type="noConversion"/>
  </si>
  <si>
    <t>高雄市岡山區忠孝社區發展協會</t>
    <phoneticPr fontId="1" type="noConversion"/>
  </si>
  <si>
    <t>高雄市岡山老人福利協進會</t>
    <phoneticPr fontId="1" type="noConversion"/>
  </si>
  <si>
    <t>社團法人高雄市燭光協會(三民站)</t>
    <phoneticPr fontId="1" type="noConversion"/>
  </si>
  <si>
    <t>社團法人高雄市燭光協會(左營站)</t>
    <phoneticPr fontId="1" type="noConversion"/>
  </si>
  <si>
    <t>高雄市田寮區西德社區發展協會</t>
    <phoneticPr fontId="1" type="noConversion"/>
  </si>
  <si>
    <t>社團法人中華富德關懷協會</t>
    <phoneticPr fontId="1" type="noConversion"/>
  </si>
  <si>
    <t>高雄市六龜區文武社區發展協會</t>
    <phoneticPr fontId="1" type="noConversion"/>
  </si>
  <si>
    <t>高雄市原住民文化藝術發展協會(高中站)</t>
    <phoneticPr fontId="1" type="noConversion"/>
  </si>
  <si>
    <t>高雄市岡山區劉厝社區發展協會</t>
    <phoneticPr fontId="1" type="noConversion"/>
  </si>
  <si>
    <t>社團法人高雄市湖內區湖東社區發展協會</t>
    <phoneticPr fontId="1" type="noConversion"/>
  </si>
  <si>
    <t>高雄市長春關懷協會</t>
    <phoneticPr fontId="1" type="noConversion"/>
  </si>
  <si>
    <t>高雄市左營區合群社區發展協會</t>
    <phoneticPr fontId="1" type="noConversion"/>
  </si>
  <si>
    <t>高雄市內門區木柵社區發展協會</t>
    <phoneticPr fontId="1" type="noConversion"/>
  </si>
  <si>
    <t>高雄市大寮區昭明社區發展協會</t>
    <phoneticPr fontId="1" type="noConversion"/>
  </si>
  <si>
    <t>高雄市岡山區福興社區發展協會</t>
    <phoneticPr fontId="1" type="noConversion"/>
  </si>
  <si>
    <t>高雄市內門區觀亭社區發展協會</t>
    <phoneticPr fontId="1" type="noConversion"/>
  </si>
  <si>
    <t>高雄市苓雅區民主社區發展協會</t>
    <phoneticPr fontId="1" type="noConversion"/>
  </si>
  <si>
    <t>高雄市苓雅區衛武社區發展協會</t>
    <phoneticPr fontId="1" type="noConversion"/>
  </si>
  <si>
    <t>高雄市新興區新正氣社區發展協會</t>
    <phoneticPr fontId="1" type="noConversion"/>
  </si>
  <si>
    <t>高雄市大社區大社社區發展協會</t>
    <phoneticPr fontId="1" type="noConversion"/>
  </si>
  <si>
    <t>高雄市內門區內東社區發展協會</t>
    <phoneticPr fontId="1" type="noConversion"/>
  </si>
  <si>
    <t>高雄市鳳山區瑞竹社區發展協會</t>
    <phoneticPr fontId="1" type="noConversion"/>
  </si>
  <si>
    <t>高雄市旗山區中正社區發展協會</t>
    <phoneticPr fontId="1" type="noConversion"/>
  </si>
  <si>
    <t>高雄市岡山區台上社區發展協會</t>
    <phoneticPr fontId="1" type="noConversion"/>
  </si>
  <si>
    <t>高雄市大樹區和山關懷社區發展協會</t>
    <phoneticPr fontId="1" type="noConversion"/>
  </si>
  <si>
    <t>社團法人高雄市樂活關懷協會</t>
    <phoneticPr fontId="1" type="noConversion"/>
  </si>
  <si>
    <t>高雄市岡山區筧橋社區發展協會</t>
    <phoneticPr fontId="1" type="noConversion"/>
  </si>
  <si>
    <t>高雄市大寮區大寮社區發展協會</t>
    <phoneticPr fontId="1" type="noConversion"/>
  </si>
  <si>
    <t>高雄市楠梓區金田社區發展協會</t>
    <phoneticPr fontId="1" type="noConversion"/>
  </si>
  <si>
    <t>高雄市仁武區澄觀社區發展協會</t>
    <phoneticPr fontId="1" type="noConversion"/>
  </si>
  <si>
    <t>高雄市岡山區本洲社區發展協會</t>
    <phoneticPr fontId="1" type="noConversion"/>
  </si>
  <si>
    <t>財團法人中華民國佛教慈濟慈善事業基金會(德松站)</t>
    <phoneticPr fontId="1" type="noConversion"/>
  </si>
  <si>
    <t>社團法人高雄市林園區文賢社區發展協會</t>
    <phoneticPr fontId="1" type="noConversion"/>
  </si>
  <si>
    <t>財團法人雙福社會福利慈善事業基金會</t>
    <phoneticPr fontId="1" type="noConversion"/>
  </si>
  <si>
    <t>高雄市橋頭區新莊社區發展協會</t>
    <phoneticPr fontId="1" type="noConversion"/>
  </si>
  <si>
    <t>高雄市茄萣區福德社區發展協會</t>
    <phoneticPr fontId="1" type="noConversion"/>
  </si>
  <si>
    <t>高雄市鳳山區幸福海洋社區發展協會</t>
    <phoneticPr fontId="1" type="noConversion"/>
  </si>
  <si>
    <t>高雄市湖內區湖庄社區發展協會</t>
    <phoneticPr fontId="1" type="noConversion"/>
  </si>
  <si>
    <t>社團法人高雄市台灣慈善會</t>
    <phoneticPr fontId="1" type="noConversion"/>
  </si>
  <si>
    <t>高雄市左營區廍南社區發展協會</t>
    <phoneticPr fontId="1" type="noConversion"/>
  </si>
  <si>
    <t>社團法人高雄市左營區果峰長青社區發展協會</t>
    <phoneticPr fontId="1" type="noConversion"/>
  </si>
  <si>
    <t>高雄市六龜區中興社區發展協會</t>
    <phoneticPr fontId="1" type="noConversion"/>
  </si>
  <si>
    <t>高雄市六龜區新寮社區發展協會</t>
    <phoneticPr fontId="1" type="noConversion"/>
  </si>
  <si>
    <t>高雄市六龜區荖濃社區發展協會</t>
    <phoneticPr fontId="1" type="noConversion"/>
  </si>
  <si>
    <t>高雄市杉林區杉林社區發展協會</t>
    <phoneticPr fontId="1" type="noConversion"/>
  </si>
  <si>
    <t>社團法人高雄市田寮老人福利協進會</t>
    <phoneticPr fontId="1" type="noConversion"/>
  </si>
  <si>
    <t>高雄市六龜區六龜社區發展協會</t>
    <phoneticPr fontId="1" type="noConversion"/>
  </si>
  <si>
    <t>高雄市大寮區後庄社區發展協會</t>
    <phoneticPr fontId="1" type="noConversion"/>
  </si>
  <si>
    <t>高雄市左營區菜公社區發展協會</t>
    <phoneticPr fontId="1" type="noConversion"/>
  </si>
  <si>
    <t>高雄市岡山區程香社區發展協會</t>
    <phoneticPr fontId="1" type="noConversion"/>
  </si>
  <si>
    <t>社團法人中華民國春泱協會</t>
    <phoneticPr fontId="1" type="noConversion"/>
  </si>
  <si>
    <t>社團法人高雄市阿蓮區崙港社區發展協會</t>
    <phoneticPr fontId="1" type="noConversion"/>
  </si>
  <si>
    <t>中華無限愛關懷協會</t>
    <phoneticPr fontId="1" type="noConversion"/>
  </si>
  <si>
    <t>社團法人高雄市關懷台灣協會</t>
    <phoneticPr fontId="1" type="noConversion"/>
  </si>
  <si>
    <t>高雄市三民區安東社區發展協會</t>
    <phoneticPr fontId="1" type="noConversion"/>
  </si>
  <si>
    <t>高雄市林園區潭頭社區發展協會</t>
    <phoneticPr fontId="1" type="noConversion"/>
  </si>
  <si>
    <t>高雄市橋頭區芋寮社區發展協會</t>
    <phoneticPr fontId="1" type="noConversion"/>
  </si>
  <si>
    <t>高雄市橋頭區德松社區發展協會</t>
    <phoneticPr fontId="1" type="noConversion"/>
  </si>
  <si>
    <t>高雄市旗山區大林社區發展協會</t>
    <phoneticPr fontId="1" type="noConversion"/>
  </si>
  <si>
    <t>高雄市楠梓區真正昌社區發展協會</t>
    <phoneticPr fontId="1" type="noConversion"/>
  </si>
  <si>
    <t>高雄市音樂養生慈善公益協會(苓榮站)</t>
    <phoneticPr fontId="1" type="noConversion"/>
  </si>
  <si>
    <t>社團法人高雄市楠梓區翠屏社區發展協會</t>
    <phoneticPr fontId="1" type="noConversion"/>
  </si>
  <si>
    <t>高雄市音樂養生慈善公益協會(悅音站)</t>
    <phoneticPr fontId="1" type="noConversion"/>
  </si>
  <si>
    <t>社團法人高雄市活力健康關懷協會</t>
    <phoneticPr fontId="1" type="noConversion"/>
  </si>
  <si>
    <t>高雄市湖內區公舘社區發展協會</t>
    <phoneticPr fontId="1" type="noConversion"/>
  </si>
  <si>
    <t>社團法人高雄市大樹長青會</t>
    <phoneticPr fontId="1" type="noConversion"/>
  </si>
  <si>
    <t>社團法人高雄市源生慈善會(內坑站)</t>
    <phoneticPr fontId="1" type="noConversion"/>
  </si>
  <si>
    <t>高雄市前鎮區明義社區發展協會</t>
    <phoneticPr fontId="1" type="noConversion"/>
  </si>
  <si>
    <t>高雄市梓官區梓信社區發展協會</t>
    <phoneticPr fontId="1" type="noConversion"/>
  </si>
  <si>
    <t>社團法人高雄市善護關愛協會(新興站)</t>
    <phoneticPr fontId="1" type="noConversion"/>
  </si>
  <si>
    <t>社團法人高雄市金齡協會</t>
    <phoneticPr fontId="1" type="noConversion"/>
  </si>
  <si>
    <t>社團法人高雄市基督教福氣教會</t>
    <phoneticPr fontId="1" type="noConversion"/>
  </si>
  <si>
    <t>高雄市慈山行善愛心協會</t>
    <phoneticPr fontId="1" type="noConversion"/>
  </si>
  <si>
    <t>高雄市慈山行善愛心協會(尾北站)</t>
    <phoneticPr fontId="1" type="noConversion"/>
  </si>
  <si>
    <t>高雄市大樹區龍目社區發展協會</t>
    <phoneticPr fontId="1" type="noConversion"/>
  </si>
  <si>
    <t>高雄市旗山區糖廠社區發展協會</t>
    <phoneticPr fontId="1" type="noConversion"/>
  </si>
  <si>
    <t>高雄市數位發展暨創意行銷協會(德北站)</t>
    <phoneticPr fontId="1" type="noConversion"/>
  </si>
  <si>
    <t>高雄市大寮區溪寮社區發展協會</t>
    <phoneticPr fontId="1" type="noConversion"/>
  </si>
  <si>
    <t>高雄市小港區山明水秀社區發展協會</t>
    <phoneticPr fontId="1" type="noConversion"/>
  </si>
  <si>
    <t>高雄市赤慈長青會</t>
    <phoneticPr fontId="1" type="noConversion"/>
  </si>
  <si>
    <t>高雄市大寮區上寮社區發展協會</t>
    <phoneticPr fontId="1" type="noConversion"/>
  </si>
  <si>
    <t>高雄市基督教以馬內利協會</t>
    <phoneticPr fontId="1" type="noConversion"/>
  </si>
  <si>
    <t>社團法人高雄市親愛的關懷協會</t>
    <phoneticPr fontId="1" type="noConversion"/>
  </si>
  <si>
    <t>高雄市旗山區廣福社區發展協會</t>
    <phoneticPr fontId="1" type="noConversion"/>
  </si>
  <si>
    <t>台灣寬霖關懷協會(海光站)</t>
    <phoneticPr fontId="1" type="noConversion"/>
  </si>
  <si>
    <t>高雄市前鎮區興邦社區發展協會</t>
    <phoneticPr fontId="1" type="noConversion"/>
  </si>
  <si>
    <t>高雄市晨曦社會福利促進協會</t>
    <phoneticPr fontId="1" type="noConversion"/>
  </si>
  <si>
    <t>社團法人高雄市愛加倍全人關懷協會</t>
    <phoneticPr fontId="1" type="noConversion"/>
  </si>
  <si>
    <t>財團法人台灣基督徒環球佈道團</t>
    <phoneticPr fontId="1" type="noConversion"/>
  </si>
  <si>
    <t>高雄市大樹區大樹新吉庒社區發展協會</t>
    <phoneticPr fontId="1" type="noConversion"/>
  </si>
  <si>
    <t>高雄市大樹區久堂社區發展協會</t>
    <phoneticPr fontId="1" type="noConversion"/>
  </si>
  <si>
    <t>高雄市甲仙區寶隆社區發展協會</t>
    <phoneticPr fontId="1" type="noConversion"/>
  </si>
  <si>
    <t>高雄市甲仙區關山社區發展協會</t>
    <phoneticPr fontId="1" type="noConversion"/>
  </si>
  <si>
    <t>社團法人高雄市亞鐳慈善會</t>
    <phoneticPr fontId="1" type="noConversion"/>
  </si>
  <si>
    <t>高雄市阿蓮區阿蓮社區發展協會</t>
    <phoneticPr fontId="1" type="noConversion"/>
  </si>
  <si>
    <t>社團法人高雄市樹子照顧服務事業發展協會</t>
    <phoneticPr fontId="1" type="noConversion"/>
  </si>
  <si>
    <t>高雄市內門老人福利協進會</t>
    <phoneticPr fontId="1" type="noConversion"/>
  </si>
  <si>
    <t>財團法人弘道老人福利基金會(林投站)</t>
    <phoneticPr fontId="1" type="noConversion"/>
  </si>
  <si>
    <t>財團法人弘道老人福利基金會(前金站)</t>
    <phoneticPr fontId="1" type="noConversion"/>
  </si>
  <si>
    <t>社團法人高雄市原生植物園創價協會</t>
    <phoneticPr fontId="1" type="noConversion"/>
  </si>
  <si>
    <t>高雄市六龜新開部落發展協會</t>
    <phoneticPr fontId="1" type="noConversion"/>
  </si>
  <si>
    <t>高雄市鳳山區二０五社區發展協會</t>
    <phoneticPr fontId="1" type="noConversion"/>
  </si>
  <si>
    <t>台灣寬霖關懷協會(老爺站)</t>
    <phoneticPr fontId="1" type="noConversion"/>
  </si>
  <si>
    <t>高雄市甲仙區甲仙社區發展協會</t>
    <phoneticPr fontId="1" type="noConversion"/>
  </si>
  <si>
    <t>高雄市旗山區東平社區發展協會</t>
    <phoneticPr fontId="1" type="noConversion"/>
  </si>
  <si>
    <t>台灣寬霖關懷協會(瑞竹站)</t>
    <phoneticPr fontId="1" type="noConversion"/>
  </si>
  <si>
    <t>社團法人台灣全人關懷照護服務協會</t>
    <phoneticPr fontId="1" type="noConversion"/>
  </si>
  <si>
    <t>台灣寬霖關懷協會(國隆站)</t>
    <phoneticPr fontId="1" type="noConversion"/>
  </si>
  <si>
    <t>高雄市五甲愛鄰關懷協會</t>
    <phoneticPr fontId="1" type="noConversion"/>
  </si>
  <si>
    <t>高雄市大寮區永芳社區發展協會</t>
    <phoneticPr fontId="1" type="noConversion"/>
  </si>
  <si>
    <t>社團法人高雄市顧健康頤養照護關懷協會</t>
    <phoneticPr fontId="1" type="noConversion"/>
  </si>
  <si>
    <t>高雄市大社區三奶社區發展協會</t>
    <phoneticPr fontId="1" type="noConversion"/>
  </si>
  <si>
    <t>高雄市六龜區義寶社區發展協會</t>
    <phoneticPr fontId="1" type="noConversion"/>
  </si>
  <si>
    <t>高雄市湖內區劉家社區發展協會</t>
    <phoneticPr fontId="1" type="noConversion"/>
  </si>
  <si>
    <t>台灣傳明社會公益協會</t>
    <phoneticPr fontId="1" type="noConversion"/>
  </si>
  <si>
    <t>社團法人高雄市鳳山老人健康照護協會</t>
    <phoneticPr fontId="1" type="noConversion"/>
  </si>
  <si>
    <t>高雄市美濃區獅山社區發展協會</t>
    <phoneticPr fontId="1" type="noConversion"/>
  </si>
  <si>
    <t>社團法人高雄市源生慈善會(興宗站)</t>
    <phoneticPr fontId="1" type="noConversion"/>
  </si>
  <si>
    <t>社團法人高雄市源生慈善會(登山站)</t>
    <phoneticPr fontId="1" type="noConversion"/>
  </si>
  <si>
    <t>高雄市鳳山區新忠義社區發展協會</t>
    <phoneticPr fontId="1" type="noConversion"/>
  </si>
  <si>
    <t>臺灣長照產業聯合協會</t>
    <phoneticPr fontId="1" type="noConversion"/>
  </si>
  <si>
    <t>社團法人高雄市安和社會福利發展協會(赤山站)</t>
    <phoneticPr fontId="1" type="noConversion"/>
  </si>
  <si>
    <t>社團法人高雄市安和社會福利發展協會(中崙站)</t>
    <phoneticPr fontId="1" type="noConversion"/>
  </si>
  <si>
    <t>社團法人高雄市安和社會福利發展協會(八卦站)</t>
    <phoneticPr fontId="1" type="noConversion"/>
  </si>
  <si>
    <t>高雄市鳳山福興社區營造協會</t>
    <phoneticPr fontId="1" type="noConversion"/>
  </si>
  <si>
    <t>社團法人台灣康復輔具及照護技術交流協會(壽天站)</t>
    <phoneticPr fontId="1" type="noConversion"/>
  </si>
  <si>
    <t>社團法人高雄市安和社會福利發展協會(岡山站)</t>
    <phoneticPr fontId="1" type="noConversion"/>
  </si>
  <si>
    <t>社團法人高雄市安和社會福利發展協會(嘉興站)</t>
    <phoneticPr fontId="1" type="noConversion"/>
  </si>
  <si>
    <t>高雄市鳳山區埤頂社區發展協會</t>
    <phoneticPr fontId="1" type="noConversion"/>
  </si>
  <si>
    <t>高雄市鳳山區幸福文山社區發展協會</t>
    <phoneticPr fontId="1" type="noConversion"/>
  </si>
  <si>
    <t>中華民國健康生活管理促進產業協會(新興站)</t>
    <phoneticPr fontId="1" type="noConversion"/>
  </si>
  <si>
    <t>高雄市楠梓區惠民五台車社區發展協會</t>
    <phoneticPr fontId="1" type="noConversion"/>
  </si>
  <si>
    <t>社團法人中華富德關懷協會(大同站)</t>
    <phoneticPr fontId="1" type="noConversion"/>
  </si>
  <si>
    <t>高雄市仁武區慈惠社區發展協會</t>
    <phoneticPr fontId="1" type="noConversion"/>
  </si>
  <si>
    <t>高雄市岡山區三和社區發展協會</t>
    <phoneticPr fontId="1" type="noConversion"/>
  </si>
  <si>
    <t>社團法人高雄市美濃老人福利協進會</t>
    <phoneticPr fontId="1" type="noConversion"/>
  </si>
  <si>
    <t>高雄市健康管理產業協會</t>
    <phoneticPr fontId="1" type="noConversion"/>
  </si>
  <si>
    <t>高雄市數位發展暨創意行銷協會(新強站)</t>
    <phoneticPr fontId="1" type="noConversion"/>
  </si>
  <si>
    <t>高雄市美濃區瀰濃社區發展協會</t>
    <phoneticPr fontId="1" type="noConversion"/>
  </si>
  <si>
    <t>社團法人高雄市岡山區石潭社區發展協會</t>
    <phoneticPr fontId="1" type="noConversion"/>
  </si>
  <si>
    <t>高雄市仁武區高楠社區發展協會</t>
    <phoneticPr fontId="1" type="noConversion"/>
  </si>
  <si>
    <t>高雄市鳳山區新海光社區發展協會</t>
    <phoneticPr fontId="1" type="noConversion"/>
  </si>
  <si>
    <t>高雄市前鎮區路中廟社區發展協會</t>
    <phoneticPr fontId="1" type="noConversion"/>
  </si>
  <si>
    <t>高雄市左營區臻愛福山社區發展協會</t>
    <phoneticPr fontId="1" type="noConversion"/>
  </si>
  <si>
    <t>高雄市桃源區建山社區發展協會</t>
    <phoneticPr fontId="1" type="noConversion"/>
  </si>
  <si>
    <t>社團法人高雄市新興區德生社區發展協會</t>
    <phoneticPr fontId="1" type="noConversion"/>
  </si>
  <si>
    <t>財團法人喜憨兒社會福利基金會</t>
    <phoneticPr fontId="1" type="noConversion"/>
  </si>
  <si>
    <t>高雄市大樹區興田社區發展協會</t>
    <phoneticPr fontId="1" type="noConversion"/>
  </si>
  <si>
    <t>高雄市甲仙區大田社區發展協會</t>
    <phoneticPr fontId="1" type="noConversion"/>
  </si>
  <si>
    <t>高雄市港祥老人福利協進會</t>
    <phoneticPr fontId="1" type="noConversion"/>
  </si>
  <si>
    <t>高雄市大樹區九曲社區發展協會</t>
    <phoneticPr fontId="1" type="noConversion"/>
  </si>
  <si>
    <t>社團法人中華富德關懷協會(七星站)</t>
    <phoneticPr fontId="1" type="noConversion"/>
  </si>
  <si>
    <t>高雄市新興區新興昌社區發展協會</t>
    <phoneticPr fontId="1" type="noConversion"/>
  </si>
  <si>
    <t>台灣青鳥社區關懷協會</t>
    <phoneticPr fontId="1" type="noConversion"/>
  </si>
  <si>
    <t>高雄市前鎮區鎮陽社區發展協會(鎮陽站)</t>
    <phoneticPr fontId="1" type="noConversion"/>
  </si>
  <si>
    <t>社團法人高雄市湖內區加利利愛鄰全人關懷協會</t>
    <phoneticPr fontId="1" type="noConversion"/>
  </si>
  <si>
    <t>高雄市楠梓區惠楠社區發展協會</t>
    <phoneticPr fontId="1" type="noConversion"/>
  </si>
  <si>
    <t>高雄市林園區林內社區發展協會</t>
    <phoneticPr fontId="1" type="noConversion"/>
  </si>
  <si>
    <t>高雄市大寮區潮寮社區發展協會</t>
    <phoneticPr fontId="1" type="noConversion"/>
  </si>
  <si>
    <t>財團法人雙福社會福利慈善事業基金會(苓雅站)</t>
    <phoneticPr fontId="1" type="noConversion"/>
  </si>
  <si>
    <t>社團法人高雄市殘障服務協會</t>
    <phoneticPr fontId="1" type="noConversion"/>
  </si>
  <si>
    <t>社團法人新望全人關懷協會</t>
    <phoneticPr fontId="1" type="noConversion"/>
  </si>
  <si>
    <t>高雄市晨曦社會福利促進協會(合和站)</t>
    <phoneticPr fontId="1" type="noConversion"/>
  </si>
  <si>
    <t>高雄市內門區石坑社區發展協會</t>
    <phoneticPr fontId="1" type="noConversion"/>
  </si>
  <si>
    <t>會計年度：113</t>
    <phoneticPr fontId="3" type="noConversion"/>
  </si>
  <si>
    <t>113.12.31</t>
    <phoneticPr fontId="1" type="noConversion"/>
  </si>
  <si>
    <t>中華民國113年1月1日起至113年12月31日止</t>
    <phoneticPr fontId="2" type="noConversion"/>
  </si>
  <si>
    <t>接受衛生福利部長照服務發展基金獎助經費113度年執行概況考核表</t>
    <phoneticPr fontId="2" type="noConversion"/>
  </si>
  <si>
    <t>會計年度：113</t>
    <phoneticPr fontId="16" type="noConversion"/>
  </si>
  <si>
    <r>
      <t>113年社區照顧關懷據點執行概況考核表(本表用於計算</t>
    </r>
    <r>
      <rPr>
        <sz val="18"/>
        <color indexed="10"/>
        <rFont val="標楷體"/>
        <family val="4"/>
        <charset val="136"/>
      </rPr>
      <t>中央獎助款+市府配合款</t>
    </r>
    <r>
      <rPr>
        <sz val="18"/>
        <rFont val="標楷體"/>
        <family val="4"/>
        <charset val="136"/>
      </rPr>
      <t>之</t>
    </r>
    <r>
      <rPr>
        <sz val="18"/>
        <color indexed="8"/>
        <rFont val="標楷體"/>
        <family val="4"/>
        <charset val="136"/>
      </rPr>
      <t>繳回數)</t>
    </r>
    <phoneticPr fontId="1" type="noConversion"/>
  </si>
  <si>
    <t>中華民國　113　年　1　月　1　日起至　113　年　12　月　31　日止</t>
    <phoneticPr fontId="1" type="noConversion"/>
  </si>
  <si>
    <t>85517506</t>
  </si>
  <si>
    <t>113P000723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</si>
  <si>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D、充實設施設備費【含物品：吸排風扇1台、行動藍芽拉桿式擴音1台及抽油煙機1台】。</t>
  </si>
  <si>
    <t>A、中央補助3-12月業務費118,080元、志工相關費用28,700元。本市配合經費補助1-2月業務費25,920元、志工相關費用6,300元。
B、2期預防及延緩失能照護服務費用72,000元。
C、1-12月巷弄長照站獎助費144,000元。
D、充實設施設備費【含財產：投影機1組】。</t>
  </si>
  <si>
    <t>A、中央補助3-12月業務費118,080元、志工相關費用28,700元。本市配合經費補助1-2月業務費25,920元、志工相關費用6,300元。
B、1-12月據點業務費(10時段)288,000元。
C、據點專職人員服務費509,828元(12個月+年終獎金1.5個月)。【獎助社會工作員1名：陳玥蓉】
D、1-12月雇主應負擔之勞健保等相關費用72,000元。
E、2期預防及延緩失能照護服務費用72,000元。
F、1-12月巷弄長照站獎助費432,000元。
G、充實設施設備費【含物品：行動式音箱1組】。</t>
  </si>
  <si>
    <t>A、中央補助3-12月業務費118,080元、志工相關費用28,700元。本市配合經費補助1-2月業務費25,920元、志工相關費用6,300元。
B、1-12月據點業務費(10時段)288,000元。
C、據點專職人員服務費445,500元(12個月+年終獎金1.5個月)。【獎助照顧服務員1名：賴秋福】
D、1-12月雇主應負擔之勞健保等相關費用72,000元。
E、1期預防及延緩失能照護服務費用36,000元。
F、1-12月巷弄長照站獎助費432,000元。
G、充實設施設備費【含物品：桌球桌1個】。</t>
  </si>
  <si>
    <t>A、中央補助11-12月業務費29,520元、志工相關費用7,175元。本市配合經費補助10月業務費6,480元、志工相關費用1,575元。
B、開辦設施設備費【含物品：血壓計1台、額溫槍1組、桌遊15套、白板1座、敏捷梯2套、密碼鎖檔案櫃1組；含財產：多功能攝影機1台、卡拉OK組1組、麥克風組1組及電視1台】。</t>
  </si>
  <si>
    <t>高雄市茄萣區仁愛關懷協會</t>
    <phoneticPr fontId="1" type="noConversion"/>
  </si>
  <si>
    <t>A、中央補助3-12月業務費118,080元、志工相關費用28,700元。本市配合經費補助1-2月業務費25,920元、志工相關費用6,300元。
B、1-12月據點業務費(10時段)288,000元。
C、據點專職人員服務費590,828元(12個月+年終獎金1.5個月)。【獎助社會工作員1名：翁弘育】
D、1-12月雇主應負擔之勞健保等相關費用72,000元。
E、3期預防及延緩失能照護服務費用108,000元。
F、1-12月巷弄長照站獎助費432,000元。
G、充實設施設備費【含物品：摺疊桌5張】。</t>
  </si>
  <si>
    <t>113P000349</t>
    <phoneticPr fontId="63" type="noConversion"/>
  </si>
  <si>
    <t>113P001504</t>
    <phoneticPr fontId="63" type="noConversion"/>
  </si>
  <si>
    <t>請各接受獎助機關（單位）於計畫執行完畢後，連同「經費支出明細表」﹑「支出憑證」依序裝訂。</t>
    <phoneticPr fontId="16" type="noConversion"/>
  </si>
  <si>
    <t>113P004543</t>
    <phoneticPr fontId="63" type="noConversion"/>
  </si>
  <si>
    <t>113P004490</t>
    <phoneticPr fontId="63" type="noConversion"/>
  </si>
  <si>
    <t>113P004494</t>
    <phoneticPr fontId="63" type="noConversion"/>
  </si>
  <si>
    <t>113P004488</t>
    <phoneticPr fontId="63" type="noConversion"/>
  </si>
  <si>
    <t>113P004465</t>
    <phoneticPr fontId="63" type="noConversion"/>
  </si>
  <si>
    <t>113P004626</t>
    <phoneticPr fontId="63" type="noConversion"/>
  </si>
  <si>
    <t>113P001504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</si>
</sst>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[DBNum2][$-404]General"/>
    <numFmt numFmtId="178" formatCode="_-* #,##0.00_-;\-* #,##0.00_-;_-* \-??_-;_-@_-"/>
  </numFmts>
  <fonts count="86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3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0"/>
      <name val="標楷體"/>
      <family val="4"/>
      <charset val="136"/>
    </font>
    <font>
      <sz val="10"/>
      <color indexed="10"/>
      <name val="標楷體"/>
      <family val="4"/>
      <charset val="136"/>
    </font>
    <font>
      <b/>
      <sz val="8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3"/>
      <color indexed="9"/>
      <name val="標楷體"/>
      <family val="4"/>
      <charset val="136"/>
    </font>
    <font>
      <b/>
      <sz val="13"/>
      <color indexed="5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b/>
      <sz val="13"/>
      <color theme="0"/>
      <name val="標楷體"/>
      <family val="4"/>
      <charset val="136"/>
    </font>
    <font>
      <b/>
      <sz val="13"/>
      <color theme="0"/>
      <name val="新細明體"/>
      <family val="1"/>
      <charset val="136"/>
      <scheme val="minor"/>
    </font>
    <font>
      <b/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3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b/>
      <u/>
      <sz val="16"/>
      <color theme="1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8"/>
      <color indexed="8"/>
      <name val="標楷體"/>
      <family val="4"/>
      <charset val="136"/>
    </font>
    <font>
      <sz val="18"/>
      <color indexed="10"/>
      <name val="標楷體"/>
      <family val="4"/>
      <charset val="136"/>
    </font>
    <font>
      <sz val="18"/>
      <name val="標楷體"/>
      <family val="4"/>
      <charset val="136"/>
    </font>
    <font>
      <b/>
      <sz val="15"/>
      <color theme="0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13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5"/>
      <color indexed="21"/>
      <name val="新細明體"/>
      <family val="1"/>
      <charset val="136"/>
    </font>
    <font>
      <b/>
      <sz val="13"/>
      <color indexed="21"/>
      <name val="新細明體"/>
      <family val="1"/>
      <charset val="136"/>
    </font>
    <font>
      <b/>
      <sz val="11"/>
      <color indexed="21"/>
      <name val="新細明體"/>
      <family val="1"/>
      <charset val="136"/>
    </font>
    <font>
      <sz val="18"/>
      <color indexed="21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3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15"/>
      <color indexed="8"/>
      <name val="標楷體"/>
      <family val="4"/>
      <charset val="136"/>
    </font>
    <font>
      <b/>
      <u/>
      <sz val="13"/>
      <color theme="7"/>
      <name val="標楷體"/>
      <family val="4"/>
      <charset val="136"/>
    </font>
    <font>
      <b/>
      <sz val="13"/>
      <color theme="4"/>
      <name val="標楷體"/>
      <family val="4"/>
      <charset val="136"/>
    </font>
    <font>
      <b/>
      <u val="double"/>
      <sz val="13"/>
      <color theme="4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3"/>
      <color rgb="FFFF0000"/>
      <name val="標楷體"/>
      <family val="4"/>
      <charset val="136"/>
    </font>
    <font>
      <sz val="15"/>
      <color theme="1"/>
      <name val="標楷體"/>
      <family val="4"/>
      <charset val="136"/>
    </font>
    <font>
      <sz val="12"/>
      <name val="標楷體"/>
      <family val="1"/>
      <charset val="136"/>
    </font>
    <font>
      <b/>
      <sz val="12"/>
      <color rgb="FF0070C0"/>
      <name val="標楷體"/>
      <family val="4"/>
      <charset val="136"/>
    </font>
    <font>
      <sz val="11.5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sz val="12"/>
      <color theme="1"/>
      <name val="標楷體"/>
      <family val="1"/>
      <charset val="136"/>
    </font>
    <font>
      <b/>
      <sz val="15"/>
      <name val="標楷體"/>
      <family val="4"/>
      <charset val="136"/>
    </font>
    <font>
      <sz val="16"/>
      <color indexed="8"/>
      <name val="標楷體"/>
      <family val="4"/>
      <charset val="136"/>
    </font>
    <font>
      <sz val="16"/>
      <name val="標楷體"/>
      <family val="4"/>
      <charset val="136"/>
    </font>
    <font>
      <b/>
      <sz val="16"/>
      <color indexed="8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8"/>
        <bgColor indexed="41"/>
      </patternFill>
    </fill>
    <fill>
      <patternFill patternType="solid">
        <fgColor indexed="20"/>
        <bgColor indexed="36"/>
      </patternFill>
    </fill>
    <fill>
      <patternFill patternType="solid">
        <fgColor indexed="58"/>
        <bgColor indexed="28"/>
      </patternFill>
    </fill>
    <fill>
      <patternFill patternType="solid">
        <fgColor indexed="36"/>
        <bgColor indexed="38"/>
      </patternFill>
    </fill>
    <fill>
      <patternFill patternType="solid">
        <fgColor indexed="41"/>
        <bgColor indexed="38"/>
      </patternFill>
    </fill>
    <fill>
      <patternFill patternType="solid">
        <fgColor indexed="12"/>
        <bgColor indexed="58"/>
      </patternFill>
    </fill>
    <fill>
      <patternFill patternType="solid">
        <fgColor indexed="31"/>
        <bgColor indexed="15"/>
      </patternFill>
    </fill>
    <fill>
      <patternFill patternType="solid">
        <fgColor indexed="60"/>
        <bgColor indexed="34"/>
      </patternFill>
    </fill>
    <fill>
      <patternFill patternType="solid">
        <fgColor indexed="1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15"/>
        <bgColor indexed="31"/>
      </patternFill>
    </fill>
    <fill>
      <patternFill patternType="solid">
        <fgColor indexed="33"/>
        <bgColor indexed="47"/>
      </patternFill>
    </fill>
    <fill>
      <patternFill patternType="solid">
        <fgColor indexed="24"/>
        <bgColor indexed="40"/>
      </patternFill>
    </fill>
    <fill>
      <patternFill patternType="solid">
        <fgColor indexed="45"/>
        <bgColor indexed="46"/>
      </patternFill>
    </fill>
    <fill>
      <patternFill patternType="solid">
        <fgColor indexed="35"/>
        <bgColor indexed="11"/>
      </patternFill>
    </fill>
    <fill>
      <patternFill patternType="solid">
        <fgColor indexed="46"/>
        <bgColor indexed="55"/>
      </patternFill>
    </fill>
    <fill>
      <patternFill patternType="solid">
        <fgColor indexed="44"/>
        <bgColor indexed="40"/>
      </patternFill>
    </fill>
    <fill>
      <patternFill patternType="solid">
        <fgColor indexed="34"/>
        <bgColor indexed="47"/>
      </patternFill>
    </fill>
    <fill>
      <patternFill patternType="solid">
        <fgColor indexed="43"/>
        <bgColor indexed="33"/>
      </patternFill>
    </fill>
    <fill>
      <patternFill patternType="solid">
        <fgColor indexed="42"/>
        <bgColor indexed="11"/>
      </patternFill>
    </fill>
    <fill>
      <patternFill patternType="solid">
        <fgColor indexed="39"/>
        <bgColor indexed="58"/>
      </patternFill>
    </fill>
    <fill>
      <patternFill patternType="solid">
        <fgColor indexed="26"/>
        <bgColor indexed="58"/>
      </patternFill>
    </fill>
    <fill>
      <patternFill patternType="solid">
        <fgColor indexed="48"/>
        <bgColor indexed="49"/>
      </patternFill>
    </fill>
    <fill>
      <patternFill patternType="solid">
        <fgColor indexed="25"/>
        <bgColor indexed="19"/>
      </patternFill>
    </fill>
    <fill>
      <patternFill patternType="solid">
        <fgColor indexed="57"/>
        <bgColor indexed="50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8"/>
      </patternFill>
    </fill>
    <fill>
      <patternFill patternType="solid">
        <fgColor indexed="29"/>
        <bgColor indexed="52"/>
      </patternFill>
    </fill>
    <fill>
      <patternFill patternType="solid">
        <fgColor indexed="47"/>
        <bgColor indexed="34"/>
      </patternFill>
    </fill>
    <fill>
      <patternFill patternType="solid">
        <fgColor indexed="55"/>
        <bgColor indexed="61"/>
      </patternFill>
    </fill>
    <fill>
      <patternFill patternType="solid">
        <fgColor indexed="14"/>
        <bgColor indexed="33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71">
    <xf numFmtId="0" fontId="0" fillId="0" borderId="0">
      <alignment vertical="center"/>
    </xf>
    <xf numFmtId="0" fontId="17" fillId="0" borderId="0">
      <alignment vertical="center"/>
    </xf>
    <xf numFmtId="0" fontId="44" fillId="0" borderId="0"/>
    <xf numFmtId="0" fontId="45" fillId="8" borderId="0" applyBorder="0" applyProtection="0"/>
    <xf numFmtId="0" fontId="45" fillId="8" borderId="0" applyBorder="0" applyProtection="0"/>
    <xf numFmtId="0" fontId="45" fillId="8" borderId="0" applyBorder="0" applyProtection="0"/>
    <xf numFmtId="0" fontId="45" fillId="8" borderId="0" applyBorder="0" applyProtection="0"/>
    <xf numFmtId="0" fontId="45" fillId="9" borderId="0" applyBorder="0" applyProtection="0"/>
    <xf numFmtId="0" fontId="45" fillId="9" borderId="0" applyBorder="0" applyProtection="0"/>
    <xf numFmtId="0" fontId="45" fillId="9" borderId="0" applyBorder="0" applyProtection="0"/>
    <xf numFmtId="0" fontId="45" fillId="9" borderId="0" applyBorder="0" applyProtection="0"/>
    <xf numFmtId="0" fontId="45" fillId="10" borderId="0" applyBorder="0" applyProtection="0"/>
    <xf numFmtId="0" fontId="45" fillId="10" borderId="0" applyBorder="0" applyProtection="0"/>
    <xf numFmtId="0" fontId="45" fillId="10" borderId="0" applyBorder="0" applyProtection="0"/>
    <xf numFmtId="0" fontId="45" fillId="10" borderId="0" applyBorder="0" applyProtection="0"/>
    <xf numFmtId="0" fontId="45" fillId="11" borderId="0" applyBorder="0" applyProtection="0"/>
    <xf numFmtId="0" fontId="45" fillId="11" borderId="0" applyBorder="0" applyProtection="0"/>
    <xf numFmtId="0" fontId="45" fillId="11" borderId="0" applyBorder="0" applyProtection="0"/>
    <xf numFmtId="0" fontId="45" fillId="11" borderId="0" applyBorder="0" applyProtection="0"/>
    <xf numFmtId="0" fontId="45" fillId="12" borderId="0" applyBorder="0" applyProtection="0"/>
    <xf numFmtId="0" fontId="45" fillId="12" borderId="0" applyBorder="0" applyProtection="0"/>
    <xf numFmtId="0" fontId="45" fillId="12" borderId="0" applyBorder="0" applyProtection="0"/>
    <xf numFmtId="0" fontId="45" fillId="12" borderId="0" applyBorder="0" applyProtection="0"/>
    <xf numFmtId="0" fontId="45" fillId="13" borderId="0" applyBorder="0" applyProtection="0"/>
    <xf numFmtId="0" fontId="45" fillId="13" borderId="0" applyBorder="0" applyProtection="0"/>
    <xf numFmtId="0" fontId="45" fillId="13" borderId="0" applyBorder="0" applyProtection="0"/>
    <xf numFmtId="0" fontId="45" fillId="13" borderId="0" applyBorder="0" applyProtection="0"/>
    <xf numFmtId="0" fontId="45" fillId="14" borderId="0" applyBorder="0" applyProtection="0"/>
    <xf numFmtId="0" fontId="45" fillId="14" borderId="0" applyBorder="0" applyProtection="0"/>
    <xf numFmtId="0" fontId="45" fillId="14" borderId="0" applyBorder="0" applyProtection="0"/>
    <xf numFmtId="0" fontId="45" fillId="14" borderId="0" applyBorder="0" applyProtection="0"/>
    <xf numFmtId="0" fontId="45" fillId="15" borderId="0" applyBorder="0" applyProtection="0"/>
    <xf numFmtId="0" fontId="45" fillId="15" borderId="0" applyBorder="0" applyProtection="0"/>
    <xf numFmtId="0" fontId="45" fillId="15" borderId="0" applyBorder="0" applyProtection="0"/>
    <xf numFmtId="0" fontId="45" fillId="15" borderId="0" applyBorder="0" applyProtection="0"/>
    <xf numFmtId="0" fontId="45" fillId="16" borderId="0" applyBorder="0" applyProtection="0"/>
    <xf numFmtId="0" fontId="45" fillId="16" borderId="0" applyBorder="0" applyProtection="0"/>
    <xf numFmtId="0" fontId="45" fillId="16" borderId="0" applyBorder="0" applyProtection="0"/>
    <xf numFmtId="0" fontId="45" fillId="16" borderId="0" applyBorder="0" applyProtection="0"/>
    <xf numFmtId="0" fontId="45" fillId="17" borderId="0" applyBorder="0" applyProtection="0"/>
    <xf numFmtId="0" fontId="45" fillId="17" borderId="0" applyBorder="0" applyProtection="0"/>
    <xf numFmtId="0" fontId="45" fillId="17" borderId="0" applyBorder="0" applyProtection="0"/>
    <xf numFmtId="0" fontId="45" fillId="17" borderId="0" applyBorder="0" applyProtection="0"/>
    <xf numFmtId="0" fontId="45" fillId="18" borderId="0" applyBorder="0" applyProtection="0"/>
    <xf numFmtId="0" fontId="45" fillId="18" borderId="0" applyBorder="0" applyProtection="0"/>
    <xf numFmtId="0" fontId="45" fillId="18" borderId="0" applyBorder="0" applyProtection="0"/>
    <xf numFmtId="0" fontId="45" fillId="18" borderId="0" applyBorder="0" applyProtection="0"/>
    <xf numFmtId="0" fontId="45" fillId="19" borderId="0" applyBorder="0" applyProtection="0"/>
    <xf numFmtId="0" fontId="45" fillId="19" borderId="0" applyBorder="0" applyProtection="0"/>
    <xf numFmtId="0" fontId="45" fillId="19" borderId="0" applyBorder="0" applyProtection="0"/>
    <xf numFmtId="0" fontId="45" fillId="19" borderId="0" applyBorder="0" applyProtection="0"/>
    <xf numFmtId="0" fontId="46" fillId="20" borderId="0" applyBorder="0" applyProtection="0"/>
    <xf numFmtId="0" fontId="46" fillId="20" borderId="0" applyBorder="0" applyProtection="0"/>
    <xf numFmtId="0" fontId="46" fillId="20" borderId="0" applyBorder="0" applyProtection="0"/>
    <xf numFmtId="0" fontId="46" fillId="20" borderId="0" applyBorder="0" applyProtection="0"/>
    <xf numFmtId="0" fontId="46" fillId="21" borderId="0" applyBorder="0" applyProtection="0"/>
    <xf numFmtId="0" fontId="46" fillId="21" borderId="0" applyBorder="0" applyProtection="0"/>
    <xf numFmtId="0" fontId="46" fillId="21" borderId="0" applyBorder="0" applyProtection="0"/>
    <xf numFmtId="0" fontId="46" fillId="21" borderId="0" applyBorder="0" applyProtection="0"/>
    <xf numFmtId="0" fontId="46" fillId="22" borderId="0" applyBorder="0" applyProtection="0"/>
    <xf numFmtId="0" fontId="46" fillId="22" borderId="0" applyBorder="0" applyProtection="0"/>
    <xf numFmtId="0" fontId="46" fillId="22" borderId="0" applyBorder="0" applyProtection="0"/>
    <xf numFmtId="0" fontId="46" fillId="22" borderId="0" applyBorder="0" applyProtection="0"/>
    <xf numFmtId="0" fontId="46" fillId="23" borderId="0" applyBorder="0" applyProtection="0"/>
    <xf numFmtId="0" fontId="46" fillId="23" borderId="0" applyBorder="0" applyProtection="0"/>
    <xf numFmtId="0" fontId="46" fillId="23" borderId="0" applyBorder="0" applyProtection="0"/>
    <xf numFmtId="0" fontId="46" fillId="23" borderId="0" applyBorder="0" applyProtection="0"/>
    <xf numFmtId="0" fontId="46" fillId="24" borderId="0" applyBorder="0" applyProtection="0"/>
    <xf numFmtId="0" fontId="46" fillId="24" borderId="0" applyBorder="0" applyProtection="0"/>
    <xf numFmtId="0" fontId="46" fillId="24" borderId="0" applyBorder="0" applyProtection="0"/>
    <xf numFmtId="0" fontId="46" fillId="24" borderId="0" applyBorder="0" applyProtection="0"/>
    <xf numFmtId="0" fontId="46" fillId="25" borderId="0" applyBorder="0" applyProtection="0"/>
    <xf numFmtId="0" fontId="46" fillId="25" borderId="0" applyBorder="0" applyProtection="0"/>
    <xf numFmtId="0" fontId="46" fillId="25" borderId="0" applyBorder="0" applyProtection="0"/>
    <xf numFmtId="0" fontId="46" fillId="25" borderId="0" applyBorder="0" applyProtection="0"/>
    <xf numFmtId="178" fontId="44" fillId="0" borderId="0" applyBorder="0" applyProtection="0"/>
    <xf numFmtId="0" fontId="47" fillId="26" borderId="0" applyBorder="0" applyProtection="0"/>
    <xf numFmtId="0" fontId="47" fillId="26" borderId="0" applyBorder="0" applyProtection="0"/>
    <xf numFmtId="0" fontId="47" fillId="26" borderId="0" applyBorder="0" applyProtection="0"/>
    <xf numFmtId="0" fontId="47" fillId="26" borderId="0" applyBorder="0" applyProtection="0"/>
    <xf numFmtId="0" fontId="48" fillId="0" borderId="24" applyProtection="0"/>
    <xf numFmtId="0" fontId="48" fillId="0" borderId="24" applyProtection="0"/>
    <xf numFmtId="0" fontId="48" fillId="0" borderId="24" applyProtection="0"/>
    <xf numFmtId="0" fontId="48" fillId="0" borderId="24" applyProtection="0"/>
    <xf numFmtId="0" fontId="50" fillId="27" borderId="0" applyBorder="0" applyProtection="0"/>
    <xf numFmtId="0" fontId="50" fillId="27" borderId="0" applyBorder="0" applyProtection="0"/>
    <xf numFmtId="0" fontId="50" fillId="27" borderId="0" applyBorder="0" applyProtection="0"/>
    <xf numFmtId="0" fontId="50" fillId="27" borderId="0" applyBorder="0" applyProtection="0"/>
    <xf numFmtId="0" fontId="56" fillId="28" borderId="25" applyProtection="0"/>
    <xf numFmtId="0" fontId="56" fillId="28" borderId="25" applyProtection="0"/>
    <xf numFmtId="0" fontId="56" fillId="28" borderId="25" applyProtection="0"/>
    <xf numFmtId="0" fontId="56" fillId="28" borderId="25" applyProtection="0"/>
    <xf numFmtId="0" fontId="61" fillId="0" borderId="26" applyProtection="0"/>
    <xf numFmtId="0" fontId="61" fillId="0" borderId="26" applyProtection="0"/>
    <xf numFmtId="0" fontId="61" fillId="0" borderId="26" applyProtection="0"/>
    <xf numFmtId="0" fontId="61" fillId="0" borderId="26" applyProtection="0"/>
    <xf numFmtId="0" fontId="44" fillId="29" borderId="27" applyProtection="0"/>
    <xf numFmtId="0" fontId="44" fillId="29" borderId="27" applyProtection="0"/>
    <xf numFmtId="0" fontId="44" fillId="29" borderId="27" applyProtection="0"/>
    <xf numFmtId="0" fontId="44" fillId="29" borderId="27" applyProtection="0"/>
    <xf numFmtId="0" fontId="57" fillId="0" borderId="0" applyBorder="0" applyProtection="0"/>
    <xf numFmtId="0" fontId="57" fillId="0" borderId="0" applyBorder="0" applyProtection="0"/>
    <xf numFmtId="0" fontId="57" fillId="0" borderId="0" applyBorder="0" applyProtection="0"/>
    <xf numFmtId="0" fontId="57" fillId="0" borderId="0" applyBorder="0" applyProtection="0"/>
    <xf numFmtId="0" fontId="46" fillId="30" borderId="0" applyBorder="0" applyProtection="0"/>
    <xf numFmtId="0" fontId="46" fillId="30" borderId="0" applyBorder="0" applyProtection="0"/>
    <xf numFmtId="0" fontId="46" fillId="30" borderId="0" applyBorder="0" applyProtection="0"/>
    <xf numFmtId="0" fontId="46" fillId="30" borderId="0" applyBorder="0" applyProtection="0"/>
    <xf numFmtId="0" fontId="46" fillId="31" borderId="0" applyBorder="0" applyProtection="0"/>
    <xf numFmtId="0" fontId="46" fillId="31" borderId="0" applyBorder="0" applyProtection="0"/>
    <xf numFmtId="0" fontId="46" fillId="31" borderId="0" applyBorder="0" applyProtection="0"/>
    <xf numFmtId="0" fontId="46" fillId="31" borderId="0" applyBorder="0" applyProtection="0"/>
    <xf numFmtId="0" fontId="46" fillId="32" borderId="0" applyBorder="0" applyProtection="0"/>
    <xf numFmtId="0" fontId="46" fillId="32" borderId="0" applyBorder="0" applyProtection="0"/>
    <xf numFmtId="0" fontId="46" fillId="32" borderId="0" applyBorder="0" applyProtection="0"/>
    <xf numFmtId="0" fontId="46" fillId="32" borderId="0" applyBorder="0" applyProtection="0"/>
    <xf numFmtId="0" fontId="46" fillId="33" borderId="0" applyBorder="0" applyProtection="0"/>
    <xf numFmtId="0" fontId="46" fillId="33" borderId="0" applyBorder="0" applyProtection="0"/>
    <xf numFmtId="0" fontId="46" fillId="33" borderId="0" applyBorder="0" applyProtection="0"/>
    <xf numFmtId="0" fontId="46" fillId="33" borderId="0" applyBorder="0" applyProtection="0"/>
    <xf numFmtId="0" fontId="46" fillId="34" borderId="0" applyBorder="0" applyProtection="0"/>
    <xf numFmtId="0" fontId="46" fillId="34" borderId="0" applyBorder="0" applyProtection="0"/>
    <xf numFmtId="0" fontId="46" fillId="34" borderId="0" applyBorder="0" applyProtection="0"/>
    <xf numFmtId="0" fontId="46" fillId="34" borderId="0" applyBorder="0" applyProtection="0"/>
    <xf numFmtId="0" fontId="46" fillId="35" borderId="0" applyBorder="0" applyProtection="0"/>
    <xf numFmtId="0" fontId="46" fillId="35" borderId="0" applyBorder="0" applyProtection="0"/>
    <xf numFmtId="0" fontId="46" fillId="35" borderId="0" applyBorder="0" applyProtection="0"/>
    <xf numFmtId="0" fontId="46" fillId="35" borderId="0" applyBorder="0" applyProtection="0"/>
    <xf numFmtId="0" fontId="51" fillId="0" borderId="28" applyProtection="0"/>
    <xf numFmtId="0" fontId="51" fillId="0" borderId="28" applyProtection="0"/>
    <xf numFmtId="0" fontId="51" fillId="0" borderId="28" applyProtection="0"/>
    <xf numFmtId="0" fontId="51" fillId="0" borderId="28" applyProtection="0"/>
    <xf numFmtId="0" fontId="52" fillId="0" borderId="29" applyProtection="0"/>
    <xf numFmtId="0" fontId="52" fillId="0" borderId="29" applyProtection="0"/>
    <xf numFmtId="0" fontId="52" fillId="0" borderId="29" applyProtection="0"/>
    <xf numFmtId="0" fontId="52" fillId="0" borderId="29" applyProtection="0"/>
    <xf numFmtId="0" fontId="53" fillId="0" borderId="30" applyProtection="0"/>
    <xf numFmtId="0" fontId="53" fillId="0" borderId="30" applyProtection="0"/>
    <xf numFmtId="0" fontId="53" fillId="0" borderId="30" applyProtection="0"/>
    <xf numFmtId="0" fontId="53" fillId="0" borderId="30" applyProtection="0"/>
    <xf numFmtId="0" fontId="53" fillId="0" borderId="0" applyBorder="0" applyProtection="0"/>
    <xf numFmtId="0" fontId="53" fillId="0" borderId="0" applyBorder="0" applyProtection="0"/>
    <xf numFmtId="0" fontId="53" fillId="0" borderId="0" applyBorder="0" applyProtection="0"/>
    <xf numFmtId="0" fontId="53" fillId="0" borderId="0" applyBorder="0" applyProtection="0"/>
    <xf numFmtId="0" fontId="54" fillId="0" borderId="0" applyBorder="0" applyProtection="0"/>
    <xf numFmtId="0" fontId="54" fillId="0" borderId="0" applyBorder="0" applyProtection="0"/>
    <xf numFmtId="0" fontId="54" fillId="0" borderId="0" applyBorder="0" applyProtection="0"/>
    <xf numFmtId="0" fontId="54" fillId="0" borderId="0" applyBorder="0" applyProtection="0"/>
    <xf numFmtId="0" fontId="59" fillId="36" borderId="25" applyProtection="0"/>
    <xf numFmtId="0" fontId="59" fillId="36" borderId="25" applyProtection="0"/>
    <xf numFmtId="0" fontId="59" fillId="36" borderId="25" applyProtection="0"/>
    <xf numFmtId="0" fontId="59" fillId="36" borderId="25" applyProtection="0"/>
    <xf numFmtId="0" fontId="60" fillId="28" borderId="31" applyProtection="0"/>
    <xf numFmtId="0" fontId="60" fillId="28" borderId="31" applyProtection="0"/>
    <xf numFmtId="0" fontId="60" fillId="28" borderId="31" applyProtection="0"/>
    <xf numFmtId="0" fontId="60" fillId="28" borderId="31" applyProtection="0"/>
    <xf numFmtId="0" fontId="55" fillId="37" borderId="32" applyProtection="0"/>
    <xf numFmtId="0" fontId="55" fillId="37" borderId="32" applyProtection="0"/>
    <xf numFmtId="0" fontId="55" fillId="37" borderId="32" applyProtection="0"/>
    <xf numFmtId="0" fontId="55" fillId="37" borderId="32" applyProtection="0"/>
    <xf numFmtId="0" fontId="49" fillId="38" borderId="0" applyBorder="0" applyProtection="0"/>
    <xf numFmtId="0" fontId="49" fillId="38" borderId="0" applyBorder="0" applyProtection="0"/>
    <xf numFmtId="0" fontId="49" fillId="38" borderId="0" applyBorder="0" applyProtection="0"/>
    <xf numFmtId="0" fontId="49" fillId="38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58" fillId="0" borderId="0" applyBorder="0" applyProtection="0"/>
    <xf numFmtId="0" fontId="44" fillId="0" borderId="0"/>
    <xf numFmtId="0" fontId="44" fillId="0" borderId="0"/>
    <xf numFmtId="0" fontId="74" fillId="0" borderId="0"/>
  </cellStyleXfs>
  <cellXfs count="23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41" fontId="0" fillId="3" borderId="1" xfId="0" applyNumberFormat="1" applyFill="1" applyBorder="1" applyProtection="1">
      <alignment vertical="center"/>
      <protection locked="0"/>
    </xf>
    <xf numFmtId="41" fontId="19" fillId="0" borderId="1" xfId="0" applyNumberFormat="1" applyFont="1" applyBorder="1" applyProtection="1">
      <alignment vertical="center"/>
      <protection locked="0"/>
    </xf>
    <xf numFmtId="41" fontId="17" fillId="3" borderId="1" xfId="1" applyNumberFormat="1" applyFill="1" applyBorder="1" applyProtection="1">
      <alignment vertical="center"/>
      <protection locked="0"/>
    </xf>
    <xf numFmtId="41" fontId="0" fillId="0" borderId="1" xfId="0" applyNumberFormat="1" applyBorder="1">
      <alignment vertical="center"/>
    </xf>
    <xf numFmtId="41" fontId="19" fillId="0" borderId="5" xfId="0" applyNumberFormat="1" applyFont="1" applyBorder="1" applyProtection="1">
      <alignment vertical="center"/>
      <protection locked="0"/>
    </xf>
    <xf numFmtId="41" fontId="17" fillId="3" borderId="5" xfId="1" applyNumberFormat="1" applyFill="1" applyBorder="1" applyProtection="1">
      <alignment vertical="center"/>
      <protection locked="0"/>
    </xf>
    <xf numFmtId="41" fontId="0" fillId="3" borderId="5" xfId="0" applyNumberFormat="1" applyFill="1" applyBorder="1" applyProtection="1">
      <alignment vertical="center"/>
      <protection locked="0"/>
    </xf>
    <xf numFmtId="41" fontId="0" fillId="0" borderId="5" xfId="0" applyNumberFormat="1" applyBorder="1">
      <alignment vertical="center"/>
    </xf>
    <xf numFmtId="41" fontId="17" fillId="3" borderId="7" xfId="1" applyNumberFormat="1" applyFill="1" applyBorder="1" applyProtection="1">
      <alignment vertical="center"/>
      <protection locked="0"/>
    </xf>
    <xf numFmtId="41" fontId="0" fillId="3" borderId="7" xfId="0" applyNumberFormat="1" applyFill="1" applyBorder="1" applyProtection="1">
      <alignment vertical="center"/>
      <protection locked="0"/>
    </xf>
    <xf numFmtId="41" fontId="0" fillId="0" borderId="8" xfId="0" applyNumberFormat="1" applyBorder="1">
      <alignment vertical="center"/>
    </xf>
    <xf numFmtId="41" fontId="17" fillId="3" borderId="10" xfId="1" applyNumberFormat="1" applyFill="1" applyBorder="1" applyProtection="1">
      <alignment vertical="center"/>
      <protection locked="0"/>
    </xf>
    <xf numFmtId="41" fontId="0" fillId="3" borderId="10" xfId="0" applyNumberFormat="1" applyFill="1" applyBorder="1" applyProtection="1">
      <alignment vertical="center"/>
      <protection locked="0"/>
    </xf>
    <xf numFmtId="41" fontId="0" fillId="0" borderId="11" xfId="0" applyNumberFormat="1" applyBorder="1">
      <alignment vertical="center"/>
    </xf>
    <xf numFmtId="41" fontId="21" fillId="0" borderId="12" xfId="0" applyNumberFormat="1" applyFont="1" applyBorder="1" applyProtection="1">
      <alignment vertical="center"/>
      <protection locked="0"/>
    </xf>
    <xf numFmtId="41" fontId="18" fillId="0" borderId="12" xfId="1" applyNumberFormat="1" applyFont="1" applyBorder="1">
      <alignment vertical="center"/>
    </xf>
    <xf numFmtId="41" fontId="18" fillId="0" borderId="12" xfId="0" applyNumberFormat="1" applyFont="1" applyBorder="1">
      <alignment vertical="center"/>
    </xf>
    <xf numFmtId="41" fontId="21" fillId="2" borderId="1" xfId="0" applyNumberFormat="1" applyFont="1" applyFill="1" applyBorder="1" applyProtection="1">
      <alignment vertical="center"/>
      <protection locked="0"/>
    </xf>
    <xf numFmtId="41" fontId="18" fillId="2" borderId="1" xfId="1" applyNumberFormat="1" applyFont="1" applyFill="1" applyBorder="1">
      <alignment vertical="center"/>
    </xf>
    <xf numFmtId="41" fontId="18" fillId="2" borderId="1" xfId="0" applyNumberFormat="1" applyFont="1" applyFill="1" applyBorder="1">
      <alignment vertical="center"/>
    </xf>
    <xf numFmtId="41" fontId="18" fillId="0" borderId="1" xfId="0" applyNumberFormat="1" applyFont="1" applyBorder="1">
      <alignment vertical="center"/>
    </xf>
    <xf numFmtId="41" fontId="0" fillId="0" borderId="0" xfId="0" applyNumberFormat="1" applyProtection="1">
      <alignment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 shrinkToFit="1"/>
    </xf>
    <xf numFmtId="49" fontId="9" fillId="0" borderId="13" xfId="0" applyNumberFormat="1" applyFont="1" applyBorder="1" applyAlignment="1">
      <alignment horizontal="left" vertical="center" wrapText="1"/>
    </xf>
    <xf numFmtId="176" fontId="9" fillId="2" borderId="13" xfId="0" applyNumberFormat="1" applyFont="1" applyFill="1" applyBorder="1" applyAlignment="1">
      <alignment horizontal="right" vertical="center" shrinkToFit="1"/>
    </xf>
    <xf numFmtId="0" fontId="2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left" vertical="top" wrapText="1"/>
    </xf>
    <xf numFmtId="0" fontId="2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2" xfId="0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4" xfId="0" applyFont="1" applyBorder="1">
      <alignment vertical="center"/>
    </xf>
    <xf numFmtId="41" fontId="20" fillId="0" borderId="6" xfId="0" applyNumberFormat="1" applyFont="1" applyBorder="1" applyProtection="1">
      <alignment vertical="center"/>
      <protection locked="0"/>
    </xf>
    <xf numFmtId="41" fontId="20" fillId="0" borderId="9" xfId="0" applyNumberFormat="1" applyFont="1" applyBorder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0" fontId="19" fillId="2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35" fillId="7" borderId="1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/>
    </xf>
    <xf numFmtId="41" fontId="35" fillId="7" borderId="1" xfId="0" applyNumberFormat="1" applyFont="1" applyFill="1" applyBorder="1" applyAlignment="1">
      <alignment horizontal="center" vertical="center" wrapText="1"/>
    </xf>
    <xf numFmtId="41" fontId="19" fillId="0" borderId="1" xfId="0" applyNumberFormat="1" applyFont="1" applyBorder="1">
      <alignment vertical="center"/>
    </xf>
    <xf numFmtId="41" fontId="43" fillId="7" borderId="1" xfId="0" applyNumberFormat="1" applyFont="1" applyFill="1" applyBorder="1" applyAlignment="1">
      <alignment horizontal="center" vertical="center" wrapText="1"/>
    </xf>
    <xf numFmtId="0" fontId="34" fillId="0" borderId="0" xfId="0" applyFont="1">
      <alignment vertical="center"/>
    </xf>
    <xf numFmtId="0" fontId="19" fillId="0" borderId="3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70" fillId="3" borderId="1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>
      <alignment vertical="center"/>
    </xf>
    <xf numFmtId="0" fontId="70" fillId="0" borderId="1" xfId="0" applyFont="1" applyBorder="1" applyAlignment="1">
      <alignment horizontal="center" vertical="center"/>
    </xf>
    <xf numFmtId="0" fontId="70" fillId="0" borderId="0" xfId="0" applyFont="1" applyAlignment="1">
      <alignment horizontal="left" vertical="center"/>
    </xf>
    <xf numFmtId="41" fontId="34" fillId="0" borderId="1" xfId="0" applyNumberFormat="1" applyFont="1" applyBorder="1">
      <alignment vertical="center"/>
    </xf>
    <xf numFmtId="0" fontId="27" fillId="0" borderId="1" xfId="0" applyFont="1" applyBorder="1">
      <alignment vertical="center"/>
    </xf>
    <xf numFmtId="0" fontId="25" fillId="5" borderId="0" xfId="0" applyFont="1" applyFill="1">
      <alignment vertical="center"/>
    </xf>
    <xf numFmtId="0" fontId="26" fillId="5" borderId="0" xfId="0" applyFont="1" applyFill="1">
      <alignment vertical="center"/>
    </xf>
    <xf numFmtId="0" fontId="24" fillId="0" borderId="0" xfId="0" applyFont="1">
      <alignment vertical="center"/>
    </xf>
    <xf numFmtId="0" fontId="18" fillId="0" borderId="0" xfId="0" applyFont="1">
      <alignment vertical="center"/>
    </xf>
    <xf numFmtId="0" fontId="20" fillId="0" borderId="1" xfId="0" applyFont="1" applyBorder="1">
      <alignment vertical="center"/>
    </xf>
    <xf numFmtId="41" fontId="37" fillId="0" borderId="0" xfId="0" applyNumberFormat="1" applyFont="1">
      <alignment vertical="center"/>
    </xf>
    <xf numFmtId="0" fontId="44" fillId="0" borderId="0" xfId="2"/>
    <xf numFmtId="0" fontId="6" fillId="0" borderId="0" xfId="2" applyFont="1" applyAlignment="1">
      <alignment horizontal="left" vertical="center"/>
    </xf>
    <xf numFmtId="0" fontId="44" fillId="0" borderId="0" xfId="2" applyAlignment="1">
      <alignment horizontal="center"/>
    </xf>
    <xf numFmtId="0" fontId="44" fillId="0" borderId="0" xfId="2" applyAlignment="1">
      <alignment horizontal="center" vertical="center"/>
    </xf>
    <xf numFmtId="0" fontId="6" fillId="0" borderId="0" xfId="2" applyFont="1"/>
    <xf numFmtId="0" fontId="6" fillId="0" borderId="0" xfId="2" applyFont="1" applyAlignment="1">
      <alignment horizontal="center"/>
    </xf>
    <xf numFmtId="176" fontId="6" fillId="40" borderId="1" xfId="2" applyNumberFormat="1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 shrinkToFit="1"/>
    </xf>
    <xf numFmtId="176" fontId="29" fillId="0" borderId="1" xfId="2" applyNumberFormat="1" applyFont="1" applyBorder="1" applyAlignment="1">
      <alignment horizontal="center" vertical="center" shrinkToFit="1"/>
    </xf>
    <xf numFmtId="176" fontId="29" fillId="40" borderId="1" xfId="2" applyNumberFormat="1" applyFont="1" applyFill="1" applyBorder="1" applyAlignment="1">
      <alignment horizontal="center" vertical="center" shrinkToFit="1"/>
    </xf>
    <xf numFmtId="49" fontId="6" fillId="0" borderId="1" xfId="2" applyNumberFormat="1" applyFont="1" applyBorder="1" applyAlignment="1">
      <alignment horizontal="center" vertical="center" wrapText="1" shrinkToFit="1"/>
    </xf>
    <xf numFmtId="176" fontId="6" fillId="40" borderId="1" xfId="170" applyNumberFormat="1" applyFont="1" applyFill="1" applyBorder="1" applyAlignment="1">
      <alignment horizontal="center" vertical="center" shrinkToFit="1"/>
    </xf>
    <xf numFmtId="176" fontId="75" fillId="40" borderId="1" xfId="170" applyNumberFormat="1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44" fillId="0" borderId="1" xfId="2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 shrinkToFit="1"/>
    </xf>
    <xf numFmtId="0" fontId="62" fillId="0" borderId="1" xfId="2" applyFont="1" applyBorder="1" applyAlignment="1">
      <alignment horizontal="center" vertical="center" wrapText="1"/>
    </xf>
    <xf numFmtId="0" fontId="62" fillId="3" borderId="1" xfId="2" applyFont="1" applyFill="1" applyBorder="1" applyAlignment="1">
      <alignment horizontal="center"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shrinkToFi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6" fillId="41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40" borderId="1" xfId="0" applyNumberFormat="1" applyFont="1" applyFill="1" applyBorder="1" applyAlignment="1">
      <alignment horizontal="center" vertical="center" shrinkToFit="1"/>
    </xf>
    <xf numFmtId="0" fontId="72" fillId="0" borderId="1" xfId="0" applyFont="1" applyBorder="1" applyAlignment="1">
      <alignment horizontal="left" vertical="center" wrapText="1"/>
    </xf>
    <xf numFmtId="0" fontId="73" fillId="0" borderId="1" xfId="0" applyFont="1" applyBorder="1" applyAlignment="1">
      <alignment horizontal="left" vertical="center" wrapText="1"/>
    </xf>
    <xf numFmtId="41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1" fillId="39" borderId="1" xfId="0" applyFont="1" applyFill="1" applyBorder="1">
      <alignment vertical="center"/>
    </xf>
    <xf numFmtId="0" fontId="68" fillId="39" borderId="1" xfId="0" applyFont="1" applyFill="1" applyBorder="1">
      <alignment vertical="center"/>
    </xf>
    <xf numFmtId="43" fontId="34" fillId="0" borderId="1" xfId="0" applyNumberFormat="1" applyFont="1" applyBorder="1" applyAlignment="1">
      <alignment horizontal="left" vertical="center" wrapText="1"/>
    </xf>
    <xf numFmtId="177" fontId="19" fillId="0" borderId="1" xfId="0" applyNumberFormat="1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41" fontId="19" fillId="0" borderId="1" xfId="0" applyNumberFormat="1" applyFont="1" applyBorder="1" applyAlignment="1" applyProtection="1">
      <alignment vertical="center" wrapText="1"/>
      <protection locked="0"/>
    </xf>
    <xf numFmtId="0" fontId="19" fillId="0" borderId="1" xfId="2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 shrinkToFit="1"/>
    </xf>
    <xf numFmtId="0" fontId="19" fillId="41" borderId="1" xfId="0" applyFont="1" applyFill="1" applyBorder="1" applyAlignment="1">
      <alignment horizontal="left" vertical="center" wrapText="1" shrinkToFit="1"/>
    </xf>
    <xf numFmtId="49" fontId="19" fillId="0" borderId="1" xfId="0" applyNumberFormat="1" applyFont="1" applyBorder="1" applyAlignment="1">
      <alignment horizontal="left" vertical="center" wrapText="1"/>
    </xf>
    <xf numFmtId="0" fontId="19" fillId="0" borderId="0" xfId="2" applyFont="1"/>
    <xf numFmtId="0" fontId="6" fillId="0" borderId="1" xfId="0" applyFont="1" applyBorder="1" applyAlignment="1">
      <alignment horizontal="center" vertical="center" wrapText="1"/>
    </xf>
    <xf numFmtId="49" fontId="6" fillId="41" borderId="1" xfId="0" applyNumberFormat="1" applyFont="1" applyFill="1" applyBorder="1" applyAlignment="1">
      <alignment horizontal="left" vertical="center" wrapText="1" shrinkToFit="1"/>
    </xf>
    <xf numFmtId="49" fontId="6" fillId="41" borderId="1" xfId="0" applyNumberFormat="1" applyFont="1" applyFill="1" applyBorder="1" applyAlignment="1">
      <alignment horizontal="left" vertical="center" wrapText="1"/>
    </xf>
    <xf numFmtId="0" fontId="6" fillId="41" borderId="1" xfId="0" applyFont="1" applyFill="1" applyBorder="1" applyAlignment="1">
      <alignment horizontal="left" vertical="center" wrapText="1"/>
    </xf>
    <xf numFmtId="49" fontId="77" fillId="0" borderId="1" xfId="0" applyNumberFormat="1" applyFont="1" applyBorder="1" applyAlignment="1">
      <alignment horizontal="left" vertical="center" wrapText="1"/>
    </xf>
    <xf numFmtId="0" fontId="77" fillId="41" borderId="1" xfId="0" applyFont="1" applyFill="1" applyBorder="1" applyAlignment="1">
      <alignment horizontal="left" vertical="center" wrapText="1" shrinkToFit="1"/>
    </xf>
    <xf numFmtId="0" fontId="77" fillId="0" borderId="1" xfId="0" applyFont="1" applyBorder="1" applyAlignment="1">
      <alignment horizontal="left" vertical="center" wrapText="1" shrinkToFit="1"/>
    </xf>
    <xf numFmtId="0" fontId="6" fillId="41" borderId="1" xfId="0" applyFont="1" applyFill="1" applyBorder="1" applyAlignment="1">
      <alignment vertical="center" wrapText="1"/>
    </xf>
    <xf numFmtId="176" fontId="71" fillId="0" borderId="1" xfId="0" applyNumberFormat="1" applyFont="1" applyBorder="1" applyAlignment="1">
      <alignment horizontal="center" vertical="center" shrinkToFit="1"/>
    </xf>
    <xf numFmtId="176" fontId="75" fillId="0" borderId="1" xfId="170" applyNumberFormat="1" applyFont="1" applyBorder="1" applyAlignment="1">
      <alignment horizontal="center" vertical="center" shrinkToFit="1"/>
    </xf>
    <xf numFmtId="0" fontId="6" fillId="0" borderId="1" xfId="2" applyFont="1" applyBorder="1" applyAlignment="1">
      <alignment vertical="center" wrapText="1"/>
    </xf>
    <xf numFmtId="41" fontId="79" fillId="0" borderId="9" xfId="0" applyNumberFormat="1" applyFont="1" applyBorder="1" applyAlignment="1">
      <alignment horizontal="center" vertical="center" wrapText="1"/>
    </xf>
    <xf numFmtId="41" fontId="79" fillId="0" borderId="10" xfId="0" applyNumberFormat="1" applyFont="1" applyBorder="1" applyAlignment="1">
      <alignment horizontal="center" vertical="center" wrapText="1"/>
    </xf>
    <xf numFmtId="0" fontId="80" fillId="0" borderId="37" xfId="0" applyFont="1" applyBorder="1" applyAlignment="1">
      <alignment horizontal="left" vertical="center" wrapText="1"/>
    </xf>
    <xf numFmtId="41" fontId="79" fillId="0" borderId="10" xfId="0" applyNumberFormat="1" applyFont="1" applyBorder="1" applyAlignment="1">
      <alignment horizontal="center" vertical="center"/>
    </xf>
    <xf numFmtId="41" fontId="79" fillId="0" borderId="38" xfId="0" applyNumberFormat="1" applyFont="1" applyBorder="1" applyAlignment="1">
      <alignment horizontal="center" vertical="center"/>
    </xf>
    <xf numFmtId="41" fontId="79" fillId="2" borderId="10" xfId="0" applyNumberFormat="1" applyFont="1" applyFill="1" applyBorder="1" applyAlignment="1">
      <alignment horizontal="center" vertical="center"/>
    </xf>
    <xf numFmtId="41" fontId="81" fillId="0" borderId="10" xfId="0" applyNumberFormat="1" applyFont="1" applyBorder="1" applyAlignment="1">
      <alignment horizontal="center" vertical="center"/>
    </xf>
    <xf numFmtId="9" fontId="79" fillId="0" borderId="10" xfId="0" applyNumberFormat="1" applyFont="1" applyBorder="1" applyAlignment="1">
      <alignment horizontal="center" vertical="center"/>
    </xf>
    <xf numFmtId="41" fontId="79" fillId="0" borderId="11" xfId="0" applyNumberFormat="1" applyFont="1" applyBorder="1" applyAlignment="1">
      <alignment horizontal="center" vertical="center"/>
    </xf>
    <xf numFmtId="0" fontId="81" fillId="0" borderId="1" xfId="0" applyFont="1" applyBorder="1" applyAlignment="1">
      <alignment horizontal="center" vertical="center" wrapText="1"/>
    </xf>
    <xf numFmtId="0" fontId="79" fillId="0" borderId="34" xfId="0" applyFont="1" applyBorder="1" applyAlignment="1">
      <alignment horizontal="center" vertical="center"/>
    </xf>
    <xf numFmtId="0" fontId="79" fillId="0" borderId="35" xfId="0" applyFont="1" applyBorder="1" applyAlignment="1">
      <alignment horizontal="center" vertical="center"/>
    </xf>
    <xf numFmtId="0" fontId="79" fillId="0" borderId="10" xfId="0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shrinkToFit="1"/>
    </xf>
    <xf numFmtId="0" fontId="62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76" fillId="0" borderId="1" xfId="2" applyFont="1" applyBorder="1" applyAlignment="1">
      <alignment horizontal="center" vertical="center"/>
    </xf>
    <xf numFmtId="176" fontId="71" fillId="0" borderId="1" xfId="0" applyNumberFormat="1" applyFont="1" applyBorder="1" applyAlignment="1">
      <alignment horizontal="center" vertical="center" shrinkToFit="1"/>
    </xf>
    <xf numFmtId="0" fontId="25" fillId="5" borderId="0" xfId="0" applyFont="1" applyFill="1" applyAlignment="1">
      <alignment vertical="center" wrapText="1"/>
    </xf>
    <xf numFmtId="0" fontId="30" fillId="0" borderId="0" xfId="0" applyFont="1" applyAlignment="1">
      <alignment vertical="center" wrapText="1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4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2" xfId="0" applyFont="1" applyBorder="1">
      <alignment vertical="center"/>
    </xf>
    <xf numFmtId="0" fontId="42" fillId="0" borderId="3" xfId="0" applyFont="1" applyBorder="1">
      <alignment vertical="center"/>
    </xf>
    <xf numFmtId="0" fontId="42" fillId="0" borderId="4" xfId="0" applyFont="1" applyBorder="1">
      <alignment vertical="center"/>
    </xf>
    <xf numFmtId="0" fontId="78" fillId="0" borderId="2" xfId="0" applyFont="1" applyBorder="1" applyAlignment="1">
      <alignment vertical="center" wrapText="1"/>
    </xf>
    <xf numFmtId="0" fontId="78" fillId="0" borderId="3" xfId="0" applyFont="1" applyBorder="1" applyAlignment="1">
      <alignment vertical="center" wrapText="1"/>
    </xf>
    <xf numFmtId="0" fontId="78" fillId="0" borderId="4" xfId="0" applyFont="1" applyBorder="1" applyAlignment="1">
      <alignment vertical="center" wrapText="1"/>
    </xf>
    <xf numFmtId="0" fontId="42" fillId="4" borderId="1" xfId="0" applyFont="1" applyFill="1" applyBorder="1" applyProtection="1">
      <alignment vertical="center"/>
      <protection locked="0"/>
    </xf>
    <xf numFmtId="41" fontId="79" fillId="0" borderId="34" xfId="0" applyNumberFormat="1" applyFont="1" applyBorder="1" applyAlignment="1">
      <alignment horizontal="center" vertical="center"/>
    </xf>
    <xf numFmtId="0" fontId="79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79" fillId="0" borderId="21" xfId="0" applyFont="1" applyBorder="1" applyAlignment="1">
      <alignment horizontal="center" vertical="center" wrapText="1"/>
    </xf>
    <xf numFmtId="0" fontId="83" fillId="0" borderId="22" xfId="0" applyFont="1" applyBorder="1" applyAlignment="1">
      <alignment horizontal="center" vertical="center"/>
    </xf>
    <xf numFmtId="0" fontId="79" fillId="0" borderId="22" xfId="0" applyFont="1" applyBorder="1" applyAlignment="1">
      <alignment horizontal="center" vertical="center" wrapText="1"/>
    </xf>
    <xf numFmtId="0" fontId="79" fillId="0" borderId="33" xfId="0" applyFont="1" applyBorder="1" applyAlignment="1">
      <alignment horizontal="right" vertical="center"/>
    </xf>
    <xf numFmtId="0" fontId="79" fillId="0" borderId="34" xfId="0" applyFont="1" applyBorder="1" applyAlignment="1">
      <alignment horizontal="right" vertical="center"/>
    </xf>
    <xf numFmtId="0" fontId="79" fillId="0" borderId="5" xfId="0" applyFont="1" applyBorder="1" applyAlignment="1">
      <alignment horizontal="center" vertical="center"/>
    </xf>
    <xf numFmtId="0" fontId="79" fillId="0" borderId="14" xfId="0" applyFont="1" applyBorder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5" fillId="0" borderId="36" xfId="0" applyFont="1" applyBorder="1" applyAlignment="1">
      <alignment horizontal="center" vertical="center"/>
    </xf>
    <xf numFmtId="0" fontId="85" fillId="0" borderId="3" xfId="0" applyFont="1" applyBorder="1" applyAlignment="1">
      <alignment horizontal="center" vertical="center"/>
    </xf>
    <xf numFmtId="0" fontId="85" fillId="0" borderId="23" xfId="0" applyFont="1" applyBorder="1" applyAlignment="1">
      <alignment horizontal="center" vertical="center"/>
    </xf>
    <xf numFmtId="0" fontId="79" fillId="0" borderId="3" xfId="0" applyFont="1" applyBorder="1" applyAlignment="1">
      <alignment horizontal="center" vertical="center"/>
    </xf>
    <xf numFmtId="0" fontId="79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79" fillId="2" borderId="2" xfId="0" applyFont="1" applyFill="1" applyBorder="1" applyAlignment="1">
      <alignment horizontal="center" vertical="center"/>
    </xf>
    <xf numFmtId="0" fontId="82" fillId="2" borderId="4" xfId="0" applyFont="1" applyFill="1" applyBorder="1" applyAlignment="1">
      <alignment horizontal="center" vertical="center"/>
    </xf>
    <xf numFmtId="0" fontId="79" fillId="0" borderId="2" xfId="0" applyFont="1" applyBorder="1" applyAlignment="1">
      <alignment horizontal="center" vertical="center" wrapText="1"/>
    </xf>
    <xf numFmtId="0" fontId="82" fillId="0" borderId="4" xfId="0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/>
    </xf>
    <xf numFmtId="0" fontId="82" fillId="0" borderId="12" xfId="0" applyFont="1" applyBorder="1" applyAlignment="1">
      <alignment horizontal="center" vertical="center"/>
    </xf>
    <xf numFmtId="0" fontId="79" fillId="2" borderId="5" xfId="0" applyFont="1" applyFill="1" applyBorder="1" applyAlignment="1">
      <alignment horizontal="center" vertical="center"/>
    </xf>
    <xf numFmtId="0" fontId="79" fillId="0" borderId="2" xfId="0" applyFont="1" applyBorder="1" applyAlignment="1">
      <alignment horizontal="center" vertical="center"/>
    </xf>
    <xf numFmtId="0" fontId="82" fillId="0" borderId="4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79" fillId="2" borderId="1" xfId="0" applyFont="1" applyFill="1" applyBorder="1" applyAlignment="1">
      <alignment horizontal="center" vertical="center"/>
    </xf>
    <xf numFmtId="0" fontId="79" fillId="0" borderId="15" xfId="0" applyFont="1" applyBorder="1" applyAlignment="1">
      <alignment horizontal="center" vertical="center"/>
    </xf>
    <xf numFmtId="0" fontId="82" fillId="0" borderId="16" xfId="0" applyFont="1" applyBorder="1" applyAlignment="1">
      <alignment horizontal="center" vertical="center"/>
    </xf>
    <xf numFmtId="0" fontId="82" fillId="0" borderId="17" xfId="0" applyFont="1" applyBorder="1" applyAlignment="1">
      <alignment horizontal="center" vertical="center"/>
    </xf>
    <xf numFmtId="0" fontId="82" fillId="0" borderId="3" xfId="0" applyFont="1" applyBorder="1" applyAlignment="1">
      <alignment horizontal="center" vertical="center"/>
    </xf>
    <xf numFmtId="0" fontId="81" fillId="0" borderId="5" xfId="0" applyFont="1" applyBorder="1" applyAlignment="1">
      <alignment horizontal="center" vertical="center"/>
    </xf>
    <xf numFmtId="0" fontId="81" fillId="0" borderId="12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83" fillId="0" borderId="2" xfId="0" applyFont="1" applyBorder="1" applyAlignment="1">
      <alignment horizontal="center" vertical="center"/>
    </xf>
    <xf numFmtId="0" fontId="83" fillId="0" borderId="3" xfId="0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0" fontId="81" fillId="0" borderId="2" xfId="0" applyFont="1" applyBorder="1" applyAlignment="1">
      <alignment horizontal="center" vertical="center"/>
    </xf>
    <xf numFmtId="0" fontId="81" fillId="0" borderId="3" xfId="0" applyFont="1" applyBorder="1" applyAlignment="1">
      <alignment horizontal="center" vertical="center"/>
    </xf>
    <xf numFmtId="0" fontId="84" fillId="0" borderId="3" xfId="0" applyFont="1" applyBorder="1" applyAlignment="1">
      <alignment horizontal="center" vertical="center"/>
    </xf>
    <xf numFmtId="0" fontId="84" fillId="0" borderId="4" xfId="0" applyFont="1" applyBorder="1" applyAlignment="1">
      <alignment horizontal="center" vertical="center"/>
    </xf>
    <xf numFmtId="43" fontId="19" fillId="0" borderId="1" xfId="0" applyNumberFormat="1" applyFont="1" applyBorder="1">
      <alignment vertical="center"/>
    </xf>
    <xf numFmtId="43" fontId="31" fillId="0" borderId="0" xfId="0" applyNumberFormat="1" applyFont="1" applyAlignment="1">
      <alignment horizontal="left" vertical="center" wrapText="1"/>
    </xf>
    <xf numFmtId="0" fontId="32" fillId="0" borderId="0" xfId="0" applyFont="1">
      <alignment vertical="center"/>
    </xf>
    <xf numFmtId="0" fontId="0" fillId="0" borderId="0" xfId="0">
      <alignment vertical="center"/>
    </xf>
    <xf numFmtId="0" fontId="36" fillId="0" borderId="0" xfId="0" applyFont="1" applyAlignment="1">
      <alignment vertical="center" wrapText="1"/>
    </xf>
    <xf numFmtId="0" fontId="37" fillId="0" borderId="0" xfId="0" applyFont="1">
      <alignment vertical="center"/>
    </xf>
    <xf numFmtId="0" fontId="19" fillId="0" borderId="1" xfId="0" applyFont="1" applyBorder="1">
      <alignment vertical="center"/>
    </xf>
    <xf numFmtId="0" fontId="0" fillId="0" borderId="1" xfId="0" applyBorder="1">
      <alignment vertical="center"/>
    </xf>
    <xf numFmtId="0" fontId="19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5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</cellXfs>
  <cellStyles count="171">
    <cellStyle name="20% - 輔色1 2" xfId="3" xr:uid="{00000000-0005-0000-0000-000000000000}"/>
    <cellStyle name="20% - 輔色1 3" xfId="4" xr:uid="{00000000-0005-0000-0000-000001000000}"/>
    <cellStyle name="20% - 輔色1 4" xfId="5" xr:uid="{00000000-0005-0000-0000-000002000000}"/>
    <cellStyle name="20% - 輔色1 5" xfId="6" xr:uid="{00000000-0005-0000-0000-000003000000}"/>
    <cellStyle name="20% - 輔色2 2" xfId="7" xr:uid="{00000000-0005-0000-0000-000004000000}"/>
    <cellStyle name="20% - 輔色2 3" xfId="8" xr:uid="{00000000-0005-0000-0000-000005000000}"/>
    <cellStyle name="20% - 輔色2 4" xfId="9" xr:uid="{00000000-0005-0000-0000-000006000000}"/>
    <cellStyle name="20% - 輔色2 5" xfId="10" xr:uid="{00000000-0005-0000-0000-000007000000}"/>
    <cellStyle name="20% - 輔色3 2" xfId="11" xr:uid="{00000000-0005-0000-0000-000008000000}"/>
    <cellStyle name="20% - 輔色3 3" xfId="12" xr:uid="{00000000-0005-0000-0000-000009000000}"/>
    <cellStyle name="20% - 輔色3 4" xfId="13" xr:uid="{00000000-0005-0000-0000-00000A000000}"/>
    <cellStyle name="20% - 輔色3 5" xfId="14" xr:uid="{00000000-0005-0000-0000-00000B000000}"/>
    <cellStyle name="20% - 輔色4 2" xfId="15" xr:uid="{00000000-0005-0000-0000-00000C000000}"/>
    <cellStyle name="20% - 輔色4 3" xfId="16" xr:uid="{00000000-0005-0000-0000-00000D000000}"/>
    <cellStyle name="20% - 輔色4 4" xfId="17" xr:uid="{00000000-0005-0000-0000-00000E000000}"/>
    <cellStyle name="20% - 輔色4 5" xfId="18" xr:uid="{00000000-0005-0000-0000-00000F000000}"/>
    <cellStyle name="20% - 輔色5 2" xfId="19" xr:uid="{00000000-0005-0000-0000-000010000000}"/>
    <cellStyle name="20% - 輔色5 3" xfId="20" xr:uid="{00000000-0005-0000-0000-000011000000}"/>
    <cellStyle name="20% - 輔色5 4" xfId="21" xr:uid="{00000000-0005-0000-0000-000012000000}"/>
    <cellStyle name="20% - 輔色5 5" xfId="22" xr:uid="{00000000-0005-0000-0000-000013000000}"/>
    <cellStyle name="20% - 輔色6 2" xfId="23" xr:uid="{00000000-0005-0000-0000-000014000000}"/>
    <cellStyle name="20% - 輔色6 3" xfId="24" xr:uid="{00000000-0005-0000-0000-000015000000}"/>
    <cellStyle name="20% - 輔色6 4" xfId="25" xr:uid="{00000000-0005-0000-0000-000016000000}"/>
    <cellStyle name="20% - 輔色6 5" xfId="26" xr:uid="{00000000-0005-0000-0000-000017000000}"/>
    <cellStyle name="40% - 輔色1 2" xfId="27" xr:uid="{00000000-0005-0000-0000-000018000000}"/>
    <cellStyle name="40% - 輔色1 3" xfId="28" xr:uid="{00000000-0005-0000-0000-000019000000}"/>
    <cellStyle name="40% - 輔色1 4" xfId="29" xr:uid="{00000000-0005-0000-0000-00001A000000}"/>
    <cellStyle name="40% - 輔色1 5" xfId="30" xr:uid="{00000000-0005-0000-0000-00001B000000}"/>
    <cellStyle name="40% - 輔色2 2" xfId="31" xr:uid="{00000000-0005-0000-0000-00001C000000}"/>
    <cellStyle name="40% - 輔色2 3" xfId="32" xr:uid="{00000000-0005-0000-0000-00001D000000}"/>
    <cellStyle name="40% - 輔色2 4" xfId="33" xr:uid="{00000000-0005-0000-0000-00001E000000}"/>
    <cellStyle name="40% - 輔色2 5" xfId="34" xr:uid="{00000000-0005-0000-0000-00001F000000}"/>
    <cellStyle name="40% - 輔色3 2" xfId="35" xr:uid="{00000000-0005-0000-0000-000020000000}"/>
    <cellStyle name="40% - 輔色3 3" xfId="36" xr:uid="{00000000-0005-0000-0000-000021000000}"/>
    <cellStyle name="40% - 輔色3 4" xfId="37" xr:uid="{00000000-0005-0000-0000-000022000000}"/>
    <cellStyle name="40% - 輔色3 5" xfId="38" xr:uid="{00000000-0005-0000-0000-000023000000}"/>
    <cellStyle name="40% - 輔色4 2" xfId="39" xr:uid="{00000000-0005-0000-0000-000024000000}"/>
    <cellStyle name="40% - 輔色4 3" xfId="40" xr:uid="{00000000-0005-0000-0000-000025000000}"/>
    <cellStyle name="40% - 輔色4 4" xfId="41" xr:uid="{00000000-0005-0000-0000-000026000000}"/>
    <cellStyle name="40% - 輔色4 5" xfId="42" xr:uid="{00000000-0005-0000-0000-000027000000}"/>
    <cellStyle name="40% - 輔色5 2" xfId="43" xr:uid="{00000000-0005-0000-0000-000028000000}"/>
    <cellStyle name="40% - 輔色5 3" xfId="44" xr:uid="{00000000-0005-0000-0000-000029000000}"/>
    <cellStyle name="40% - 輔色5 4" xfId="45" xr:uid="{00000000-0005-0000-0000-00002A000000}"/>
    <cellStyle name="40% - 輔色5 5" xfId="46" xr:uid="{00000000-0005-0000-0000-00002B000000}"/>
    <cellStyle name="40% - 輔色6 2" xfId="47" xr:uid="{00000000-0005-0000-0000-00002C000000}"/>
    <cellStyle name="40% - 輔色6 3" xfId="48" xr:uid="{00000000-0005-0000-0000-00002D000000}"/>
    <cellStyle name="40% - 輔色6 4" xfId="49" xr:uid="{00000000-0005-0000-0000-00002E000000}"/>
    <cellStyle name="40% - 輔色6 5" xfId="50" xr:uid="{00000000-0005-0000-0000-00002F000000}"/>
    <cellStyle name="60% - 輔色1 2" xfId="51" xr:uid="{00000000-0005-0000-0000-000030000000}"/>
    <cellStyle name="60% - 輔色1 3" xfId="52" xr:uid="{00000000-0005-0000-0000-000031000000}"/>
    <cellStyle name="60% - 輔色1 4" xfId="53" xr:uid="{00000000-0005-0000-0000-000032000000}"/>
    <cellStyle name="60% - 輔色1 5" xfId="54" xr:uid="{00000000-0005-0000-0000-000033000000}"/>
    <cellStyle name="60% - 輔色2 2" xfId="55" xr:uid="{00000000-0005-0000-0000-000034000000}"/>
    <cellStyle name="60% - 輔色2 3" xfId="56" xr:uid="{00000000-0005-0000-0000-000035000000}"/>
    <cellStyle name="60% - 輔色2 4" xfId="57" xr:uid="{00000000-0005-0000-0000-000036000000}"/>
    <cellStyle name="60% - 輔色2 5" xfId="58" xr:uid="{00000000-0005-0000-0000-000037000000}"/>
    <cellStyle name="60% - 輔色3 2" xfId="59" xr:uid="{00000000-0005-0000-0000-000038000000}"/>
    <cellStyle name="60% - 輔色3 3" xfId="60" xr:uid="{00000000-0005-0000-0000-000039000000}"/>
    <cellStyle name="60% - 輔色3 4" xfId="61" xr:uid="{00000000-0005-0000-0000-00003A000000}"/>
    <cellStyle name="60% - 輔色3 5" xfId="62" xr:uid="{00000000-0005-0000-0000-00003B000000}"/>
    <cellStyle name="60% - 輔色4 2" xfId="63" xr:uid="{00000000-0005-0000-0000-00003C000000}"/>
    <cellStyle name="60% - 輔色4 3" xfId="64" xr:uid="{00000000-0005-0000-0000-00003D000000}"/>
    <cellStyle name="60% - 輔色4 4" xfId="65" xr:uid="{00000000-0005-0000-0000-00003E000000}"/>
    <cellStyle name="60% - 輔色4 5" xfId="66" xr:uid="{00000000-0005-0000-0000-00003F000000}"/>
    <cellStyle name="60% - 輔色5 2" xfId="67" xr:uid="{00000000-0005-0000-0000-000040000000}"/>
    <cellStyle name="60% - 輔色5 3" xfId="68" xr:uid="{00000000-0005-0000-0000-000041000000}"/>
    <cellStyle name="60% - 輔色5 4" xfId="69" xr:uid="{00000000-0005-0000-0000-000042000000}"/>
    <cellStyle name="60% - 輔色5 5" xfId="70" xr:uid="{00000000-0005-0000-0000-000043000000}"/>
    <cellStyle name="60% - 輔色6 2" xfId="71" xr:uid="{00000000-0005-0000-0000-000044000000}"/>
    <cellStyle name="60% - 輔色6 3" xfId="72" xr:uid="{00000000-0005-0000-0000-000045000000}"/>
    <cellStyle name="60% - 輔色6 4" xfId="73" xr:uid="{00000000-0005-0000-0000-000046000000}"/>
    <cellStyle name="60% - 輔色6 5" xfId="74" xr:uid="{00000000-0005-0000-0000-000047000000}"/>
    <cellStyle name="一般" xfId="0" builtinId="0"/>
    <cellStyle name="一般 2" xfId="1" xr:uid="{00000000-0005-0000-0000-000049000000}"/>
    <cellStyle name="一般 2 2" xfId="170" xr:uid="{00000000-0005-0000-0000-00004A000000}"/>
    <cellStyle name="一般 3" xfId="2" xr:uid="{00000000-0005-0000-0000-00004B000000}"/>
    <cellStyle name="一般 5" xfId="169" xr:uid="{00000000-0005-0000-0000-00004C000000}"/>
    <cellStyle name="一般 9" xfId="168" xr:uid="{00000000-0005-0000-0000-00004D000000}"/>
    <cellStyle name="千分位 2" xfId="75" xr:uid="{00000000-0005-0000-0000-00004E000000}"/>
    <cellStyle name="中等 2" xfId="76" xr:uid="{00000000-0005-0000-0000-00004F000000}"/>
    <cellStyle name="中等 3" xfId="77" xr:uid="{00000000-0005-0000-0000-000050000000}"/>
    <cellStyle name="中等 4" xfId="78" xr:uid="{00000000-0005-0000-0000-000051000000}"/>
    <cellStyle name="中等 5" xfId="79" xr:uid="{00000000-0005-0000-0000-000052000000}"/>
    <cellStyle name="合計 2" xfId="80" xr:uid="{00000000-0005-0000-0000-000053000000}"/>
    <cellStyle name="合計 3" xfId="81" xr:uid="{00000000-0005-0000-0000-000054000000}"/>
    <cellStyle name="合計 4" xfId="82" xr:uid="{00000000-0005-0000-0000-000055000000}"/>
    <cellStyle name="合計 5" xfId="83" xr:uid="{00000000-0005-0000-0000-000056000000}"/>
    <cellStyle name="好 2" xfId="84" xr:uid="{00000000-0005-0000-0000-000057000000}"/>
    <cellStyle name="好 3" xfId="85" xr:uid="{00000000-0005-0000-0000-000058000000}"/>
    <cellStyle name="好 4" xfId="86" xr:uid="{00000000-0005-0000-0000-000059000000}"/>
    <cellStyle name="好 5" xfId="87" xr:uid="{00000000-0005-0000-0000-00005A000000}"/>
    <cellStyle name="計算方式 2" xfId="88" xr:uid="{00000000-0005-0000-0000-00005B000000}"/>
    <cellStyle name="計算方式 3" xfId="89" xr:uid="{00000000-0005-0000-0000-00005C000000}"/>
    <cellStyle name="計算方式 4" xfId="90" xr:uid="{00000000-0005-0000-0000-00005D000000}"/>
    <cellStyle name="計算方式 5" xfId="91" xr:uid="{00000000-0005-0000-0000-00005E000000}"/>
    <cellStyle name="連結的儲存格 2" xfId="92" xr:uid="{00000000-0005-0000-0000-00005F000000}"/>
    <cellStyle name="連結的儲存格 3" xfId="93" xr:uid="{00000000-0005-0000-0000-000060000000}"/>
    <cellStyle name="連結的儲存格 4" xfId="94" xr:uid="{00000000-0005-0000-0000-000061000000}"/>
    <cellStyle name="連結的儲存格 5" xfId="95" xr:uid="{00000000-0005-0000-0000-000062000000}"/>
    <cellStyle name="備註 2" xfId="96" xr:uid="{00000000-0005-0000-0000-000063000000}"/>
    <cellStyle name="備註 3" xfId="97" xr:uid="{00000000-0005-0000-0000-000064000000}"/>
    <cellStyle name="備註 4" xfId="98" xr:uid="{00000000-0005-0000-0000-000065000000}"/>
    <cellStyle name="備註 5" xfId="99" xr:uid="{00000000-0005-0000-0000-000066000000}"/>
    <cellStyle name="說明文字 2" xfId="100" xr:uid="{00000000-0005-0000-0000-000067000000}"/>
    <cellStyle name="說明文字 3" xfId="101" xr:uid="{00000000-0005-0000-0000-000068000000}"/>
    <cellStyle name="說明文字 4" xfId="102" xr:uid="{00000000-0005-0000-0000-000069000000}"/>
    <cellStyle name="說明文字 5" xfId="103" xr:uid="{00000000-0005-0000-0000-00006A000000}"/>
    <cellStyle name="輔色1 2" xfId="104" xr:uid="{00000000-0005-0000-0000-00006B000000}"/>
    <cellStyle name="輔色1 3" xfId="105" xr:uid="{00000000-0005-0000-0000-00006C000000}"/>
    <cellStyle name="輔色1 4" xfId="106" xr:uid="{00000000-0005-0000-0000-00006D000000}"/>
    <cellStyle name="輔色1 5" xfId="107" xr:uid="{00000000-0005-0000-0000-00006E000000}"/>
    <cellStyle name="輔色2 2" xfId="108" xr:uid="{00000000-0005-0000-0000-00006F000000}"/>
    <cellStyle name="輔色2 3" xfId="109" xr:uid="{00000000-0005-0000-0000-000070000000}"/>
    <cellStyle name="輔色2 4" xfId="110" xr:uid="{00000000-0005-0000-0000-000071000000}"/>
    <cellStyle name="輔色2 5" xfId="111" xr:uid="{00000000-0005-0000-0000-000072000000}"/>
    <cellStyle name="輔色3 2" xfId="112" xr:uid="{00000000-0005-0000-0000-000073000000}"/>
    <cellStyle name="輔色3 3" xfId="113" xr:uid="{00000000-0005-0000-0000-000074000000}"/>
    <cellStyle name="輔色3 4" xfId="114" xr:uid="{00000000-0005-0000-0000-000075000000}"/>
    <cellStyle name="輔色3 5" xfId="115" xr:uid="{00000000-0005-0000-0000-000076000000}"/>
    <cellStyle name="輔色4 2" xfId="116" xr:uid="{00000000-0005-0000-0000-000077000000}"/>
    <cellStyle name="輔色4 3" xfId="117" xr:uid="{00000000-0005-0000-0000-000078000000}"/>
    <cellStyle name="輔色4 4" xfId="118" xr:uid="{00000000-0005-0000-0000-000079000000}"/>
    <cellStyle name="輔色4 5" xfId="119" xr:uid="{00000000-0005-0000-0000-00007A000000}"/>
    <cellStyle name="輔色5 2" xfId="120" xr:uid="{00000000-0005-0000-0000-00007B000000}"/>
    <cellStyle name="輔色5 3" xfId="121" xr:uid="{00000000-0005-0000-0000-00007C000000}"/>
    <cellStyle name="輔色5 4" xfId="122" xr:uid="{00000000-0005-0000-0000-00007D000000}"/>
    <cellStyle name="輔色5 5" xfId="123" xr:uid="{00000000-0005-0000-0000-00007E000000}"/>
    <cellStyle name="輔色6 2" xfId="124" xr:uid="{00000000-0005-0000-0000-00007F000000}"/>
    <cellStyle name="輔色6 3" xfId="125" xr:uid="{00000000-0005-0000-0000-000080000000}"/>
    <cellStyle name="輔色6 4" xfId="126" xr:uid="{00000000-0005-0000-0000-000081000000}"/>
    <cellStyle name="輔色6 5" xfId="127" xr:uid="{00000000-0005-0000-0000-000082000000}"/>
    <cellStyle name="標題 1 2" xfId="128" xr:uid="{00000000-0005-0000-0000-000083000000}"/>
    <cellStyle name="標題 1 3" xfId="129" xr:uid="{00000000-0005-0000-0000-000084000000}"/>
    <cellStyle name="標題 1 4" xfId="130" xr:uid="{00000000-0005-0000-0000-000085000000}"/>
    <cellStyle name="標題 1 5" xfId="131" xr:uid="{00000000-0005-0000-0000-000086000000}"/>
    <cellStyle name="標題 2 2" xfId="132" xr:uid="{00000000-0005-0000-0000-000087000000}"/>
    <cellStyle name="標題 2 3" xfId="133" xr:uid="{00000000-0005-0000-0000-000088000000}"/>
    <cellStyle name="標題 2 4" xfId="134" xr:uid="{00000000-0005-0000-0000-000089000000}"/>
    <cellStyle name="標題 2 5" xfId="135" xr:uid="{00000000-0005-0000-0000-00008A000000}"/>
    <cellStyle name="標題 3 2" xfId="136" xr:uid="{00000000-0005-0000-0000-00008B000000}"/>
    <cellStyle name="標題 3 3" xfId="137" xr:uid="{00000000-0005-0000-0000-00008C000000}"/>
    <cellStyle name="標題 3 4" xfId="138" xr:uid="{00000000-0005-0000-0000-00008D000000}"/>
    <cellStyle name="標題 3 5" xfId="139" xr:uid="{00000000-0005-0000-0000-00008E000000}"/>
    <cellStyle name="標題 4 2" xfId="140" xr:uid="{00000000-0005-0000-0000-00008F000000}"/>
    <cellStyle name="標題 4 3" xfId="141" xr:uid="{00000000-0005-0000-0000-000090000000}"/>
    <cellStyle name="標題 4 4" xfId="142" xr:uid="{00000000-0005-0000-0000-000091000000}"/>
    <cellStyle name="標題 4 5" xfId="143" xr:uid="{00000000-0005-0000-0000-000092000000}"/>
    <cellStyle name="標題 5" xfId="144" xr:uid="{00000000-0005-0000-0000-000093000000}"/>
    <cellStyle name="標題 6" xfId="145" xr:uid="{00000000-0005-0000-0000-000094000000}"/>
    <cellStyle name="標題 7" xfId="146" xr:uid="{00000000-0005-0000-0000-000095000000}"/>
    <cellStyle name="標題 8" xfId="147" xr:uid="{00000000-0005-0000-0000-000096000000}"/>
    <cellStyle name="輸入 2" xfId="148" xr:uid="{00000000-0005-0000-0000-000097000000}"/>
    <cellStyle name="輸入 3" xfId="149" xr:uid="{00000000-0005-0000-0000-000098000000}"/>
    <cellStyle name="輸入 4" xfId="150" xr:uid="{00000000-0005-0000-0000-000099000000}"/>
    <cellStyle name="輸入 5" xfId="151" xr:uid="{00000000-0005-0000-0000-00009A000000}"/>
    <cellStyle name="輸出 2" xfId="152" xr:uid="{00000000-0005-0000-0000-00009B000000}"/>
    <cellStyle name="輸出 3" xfId="153" xr:uid="{00000000-0005-0000-0000-00009C000000}"/>
    <cellStyle name="輸出 4" xfId="154" xr:uid="{00000000-0005-0000-0000-00009D000000}"/>
    <cellStyle name="輸出 5" xfId="155" xr:uid="{00000000-0005-0000-0000-00009E000000}"/>
    <cellStyle name="檢查儲存格 2" xfId="156" xr:uid="{00000000-0005-0000-0000-00009F000000}"/>
    <cellStyle name="檢查儲存格 3" xfId="157" xr:uid="{00000000-0005-0000-0000-0000A0000000}"/>
    <cellStyle name="檢查儲存格 4" xfId="158" xr:uid="{00000000-0005-0000-0000-0000A1000000}"/>
    <cellStyle name="檢查儲存格 5" xfId="159" xr:uid="{00000000-0005-0000-0000-0000A2000000}"/>
    <cellStyle name="壞 2" xfId="160" xr:uid="{00000000-0005-0000-0000-0000A3000000}"/>
    <cellStyle name="壞 3" xfId="161" xr:uid="{00000000-0005-0000-0000-0000A4000000}"/>
    <cellStyle name="壞 4" xfId="162" xr:uid="{00000000-0005-0000-0000-0000A5000000}"/>
    <cellStyle name="壞 5" xfId="163" xr:uid="{00000000-0005-0000-0000-0000A6000000}"/>
    <cellStyle name="警告文字 2" xfId="164" xr:uid="{00000000-0005-0000-0000-0000A7000000}"/>
    <cellStyle name="警告文字 3" xfId="165" xr:uid="{00000000-0005-0000-0000-0000A8000000}"/>
    <cellStyle name="警告文字 4" xfId="166" xr:uid="{00000000-0005-0000-0000-0000A9000000}"/>
    <cellStyle name="警告文字 5" xfId="167" xr:uid="{00000000-0005-0000-0000-0000AA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39413</xdr:colOff>
      <xdr:row>30</xdr:row>
      <xdr:rowOff>13138</xdr:rowOff>
    </xdr:from>
    <xdr:to>
      <xdr:col>4</xdr:col>
      <xdr:colOff>216775</xdr:colOff>
      <xdr:row>53</xdr:row>
      <xdr:rowOff>183931</xdr:rowOff>
    </xdr:to>
    <xdr:sp macro="" textlink="">
      <xdr:nvSpPr>
        <xdr:cNvPr id="2" name="右大括弧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85741" y="8559362"/>
          <a:ext cx="177362" cy="4585138"/>
        </a:xfrm>
        <a:prstGeom prst="rightBrace">
          <a:avLst>
            <a:gd name="adj1" fmla="val 8333"/>
            <a:gd name="adj2" fmla="val 47278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4</xdr:col>
      <xdr:colOff>442156</xdr:colOff>
      <xdr:row>31</xdr:row>
      <xdr:rowOff>167640</xdr:rowOff>
    </xdr:from>
    <xdr:to>
      <xdr:col>5</xdr:col>
      <xdr:colOff>166260</xdr:colOff>
      <xdr:row>52</xdr:row>
      <xdr:rowOff>91440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15296" y="8801100"/>
          <a:ext cx="341324" cy="362712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2200" b="1">
              <a:solidFill>
                <a:schemeClr val="bg1"/>
              </a:solidFill>
              <a:latin typeface="標楷體" pitchFamily="65" charset="-120"/>
              <a:ea typeface="標楷體" pitchFamily="65" charset="-120"/>
            </a:rPr>
            <a:t>非</a:t>
          </a:r>
          <a:endParaRPr lang="en-US" altLang="zh-TW" sz="2200" b="1">
            <a:solidFill>
              <a:schemeClr val="bg1"/>
            </a:solidFill>
            <a:latin typeface="標楷體" pitchFamily="65" charset="-120"/>
            <a:ea typeface="標楷體" pitchFamily="65" charset="-120"/>
          </a:endParaRPr>
        </a:p>
        <a:p>
          <a:pPr algn="ctr"/>
          <a:r>
            <a:rPr lang="zh-TW" altLang="en-US" sz="2200" b="1">
              <a:solidFill>
                <a:schemeClr val="bg1"/>
              </a:solidFill>
              <a:latin typeface="標楷體" pitchFamily="65" charset="-120"/>
              <a:ea typeface="標楷體" pitchFamily="65" charset="-120"/>
            </a:rPr>
            <a:t>「巷弄長照站」</a:t>
          </a:r>
          <a:endParaRPr lang="en-US" altLang="zh-TW" sz="2200" b="1">
            <a:solidFill>
              <a:schemeClr val="bg1"/>
            </a:solidFill>
            <a:latin typeface="標楷體" pitchFamily="65" charset="-120"/>
            <a:ea typeface="標楷體" pitchFamily="65" charset="-120"/>
          </a:endParaRPr>
        </a:p>
        <a:p>
          <a:pPr algn="ctr"/>
          <a:r>
            <a:rPr lang="zh-TW" altLang="en-US" sz="2200" b="1">
              <a:solidFill>
                <a:schemeClr val="bg1"/>
              </a:solidFill>
              <a:latin typeface="標楷體" pitchFamily="65" charset="-120"/>
              <a:ea typeface="標楷體" pitchFamily="65" charset="-120"/>
            </a:rPr>
            <a:t>者免填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657226</xdr:colOff>
      <xdr:row>2</xdr:row>
      <xdr:rowOff>16566</xdr:rowOff>
    </xdr:from>
    <xdr:to>
      <xdr:col>23</xdr:col>
      <xdr:colOff>662609</xdr:colOff>
      <xdr:row>4</xdr:row>
      <xdr:rowOff>24848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969074" y="687457"/>
          <a:ext cx="5505035" cy="526773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zh-TW" altLang="en-US"/>
        </a:p>
      </xdr:txBody>
    </xdr:sp>
    <xdr:clientData/>
  </xdr:twoCellAnchor>
  <xdr:twoCellAnchor>
    <xdr:from>
      <xdr:col>18</xdr:col>
      <xdr:colOff>226944</xdr:colOff>
      <xdr:row>3</xdr:row>
      <xdr:rowOff>4801345</xdr:rowOff>
    </xdr:from>
    <xdr:to>
      <xdr:col>19</xdr:col>
      <xdr:colOff>434671</xdr:colOff>
      <xdr:row>7</xdr:row>
      <xdr:rowOff>18349</xdr:rowOff>
    </xdr:to>
    <xdr:sp macro="" textlink="">
      <xdr:nvSpPr>
        <xdr:cNvPr id="4" name="圓角矩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601161" y="5911215"/>
          <a:ext cx="895184" cy="66696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altLang="zh-TW" sz="5000" b="1">
              <a:solidFill>
                <a:srgbClr val="FF0000"/>
              </a:solidFill>
            </a:rPr>
            <a:t>A</a:t>
          </a:r>
          <a:endParaRPr lang="zh-TW" altLang="en-US" sz="5000" b="1">
            <a:solidFill>
              <a:srgbClr val="FF0000"/>
            </a:solidFill>
          </a:endParaRPr>
        </a:p>
      </xdr:txBody>
    </xdr:sp>
    <xdr:clientData/>
  </xdr:twoCellAnchor>
  <xdr:twoCellAnchor>
    <xdr:from>
      <xdr:col>24</xdr:col>
      <xdr:colOff>41413</xdr:colOff>
      <xdr:row>2</xdr:row>
      <xdr:rowOff>16815</xdr:rowOff>
    </xdr:from>
    <xdr:to>
      <xdr:col>24</xdr:col>
      <xdr:colOff>662608</xdr:colOff>
      <xdr:row>4</xdr:row>
      <xdr:rowOff>41414</xdr:rowOff>
    </xdr:to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6540370" y="687706"/>
          <a:ext cx="621195" cy="5284056"/>
        </a:xfrm>
        <a:prstGeom prst="rect">
          <a:avLst/>
        </a:prstGeom>
        <a:noFill/>
        <a:ln w="5715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zh-TW" altLang="en-US"/>
        </a:p>
      </xdr:txBody>
    </xdr:sp>
    <xdr:clientData/>
  </xdr:twoCellAnchor>
  <xdr:twoCellAnchor>
    <xdr:from>
      <xdr:col>23</xdr:col>
      <xdr:colOff>622852</xdr:colOff>
      <xdr:row>4</xdr:row>
      <xdr:rowOff>15157</xdr:rowOff>
    </xdr:from>
    <xdr:to>
      <xdr:col>25</xdr:col>
      <xdr:colOff>150363</xdr:colOff>
      <xdr:row>7</xdr:row>
      <xdr:rowOff>34339</xdr:rowOff>
    </xdr:to>
    <xdr:sp macro="" textlink="">
      <xdr:nvSpPr>
        <xdr:cNvPr id="6" name="圓角矩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6434352" y="5945505"/>
          <a:ext cx="902424" cy="64866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 rtl="0">
            <a:defRPr sz="1000"/>
          </a:pPr>
          <a:r>
            <a:rPr lang="en-US" altLang="zh-TW" sz="5000" b="1" i="0" u="none" strike="noStrike" baseline="0">
              <a:solidFill>
                <a:srgbClr val="800080"/>
              </a:solidFill>
              <a:latin typeface="Calibri"/>
            </a:rPr>
            <a:t>B</a:t>
          </a:r>
        </a:p>
      </xdr:txBody>
    </xdr:sp>
    <xdr:clientData/>
  </xdr:twoCellAnchor>
  <xdr:twoCellAnchor>
    <xdr:from>
      <xdr:col>6</xdr:col>
      <xdr:colOff>0</xdr:colOff>
      <xdr:row>1</xdr:row>
      <xdr:rowOff>422413</xdr:rowOff>
    </xdr:from>
    <xdr:to>
      <xdr:col>7</xdr:col>
      <xdr:colOff>662609</xdr:colOff>
      <xdr:row>3</xdr:row>
      <xdr:rowOff>4803914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124739" y="654326"/>
          <a:ext cx="1350066" cy="5259458"/>
        </a:xfrm>
        <a:prstGeom prst="rect">
          <a:avLst/>
        </a:prstGeom>
        <a:noFill/>
        <a:ln w="762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zh-TW" altLang="en-US"/>
        </a:p>
      </xdr:txBody>
    </xdr:sp>
    <xdr:clientData/>
  </xdr:twoCellAnchor>
  <xdr:twoCellAnchor>
    <xdr:from>
      <xdr:col>6</xdr:col>
      <xdr:colOff>254856</xdr:colOff>
      <xdr:row>3</xdr:row>
      <xdr:rowOff>4732517</xdr:rowOff>
    </xdr:from>
    <xdr:to>
      <xdr:col>7</xdr:col>
      <xdr:colOff>460621</xdr:colOff>
      <xdr:row>6</xdr:row>
      <xdr:rowOff>155336</xdr:rowOff>
    </xdr:to>
    <xdr:sp macro="" textlink="">
      <xdr:nvSpPr>
        <xdr:cNvPr id="8" name="圓角矩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379595" y="5842387"/>
          <a:ext cx="893222" cy="66571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altLang="zh-TW" sz="5000" b="1">
              <a:solidFill>
                <a:schemeClr val="accent6"/>
              </a:solidFill>
            </a:rPr>
            <a:t>C</a:t>
          </a:r>
          <a:endParaRPr lang="zh-TW" altLang="en-US" sz="5000" b="1">
            <a:solidFill>
              <a:schemeClr val="accent6"/>
            </a:solidFill>
          </a:endParaRPr>
        </a:p>
      </xdr:txBody>
    </xdr:sp>
    <xdr:clientData/>
  </xdr:twoCellAnchor>
  <xdr:twoCellAnchor>
    <xdr:from>
      <xdr:col>17</xdr:col>
      <xdr:colOff>579781</xdr:colOff>
      <xdr:row>1</xdr:row>
      <xdr:rowOff>91102</xdr:rowOff>
    </xdr:from>
    <xdr:to>
      <xdr:col>19</xdr:col>
      <xdr:colOff>147912</xdr:colOff>
      <xdr:row>3</xdr:row>
      <xdr:rowOff>3368513</xdr:rowOff>
    </xdr:to>
    <xdr:sp macro="" textlink="">
      <xdr:nvSpPr>
        <xdr:cNvPr id="9" name="橢圓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2266542" y="323015"/>
          <a:ext cx="943044" cy="4155368"/>
        </a:xfrm>
        <a:prstGeom prst="ellipse">
          <a:avLst/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zh-TW" altLang="en-US"/>
        </a:p>
      </xdr:txBody>
    </xdr:sp>
    <xdr:clientData/>
  </xdr:twoCellAnchor>
  <xdr:twoCellAnchor>
    <xdr:from>
      <xdr:col>17</xdr:col>
      <xdr:colOff>599412</xdr:colOff>
      <xdr:row>3</xdr:row>
      <xdr:rowOff>3292670</xdr:rowOff>
    </xdr:from>
    <xdr:to>
      <xdr:col>19</xdr:col>
      <xdr:colOff>119363</xdr:colOff>
      <xdr:row>3</xdr:row>
      <xdr:rowOff>3954795</xdr:rowOff>
    </xdr:to>
    <xdr:sp macro="" textlink="">
      <xdr:nvSpPr>
        <xdr:cNvPr id="10" name="圓角矩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12286173" y="4402540"/>
          <a:ext cx="894864" cy="6621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altLang="zh-TW" sz="5000" b="1">
              <a:solidFill>
                <a:srgbClr val="00B0F0"/>
              </a:solidFill>
            </a:rPr>
            <a:t>D</a:t>
          </a:r>
          <a:endParaRPr lang="zh-TW" altLang="en-US" sz="5000" b="1">
            <a:solidFill>
              <a:srgbClr val="00B0F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AI435"/>
  <sheetViews>
    <sheetView view="pageBreakPreview" zoomScale="70" zoomScaleNormal="70" zoomScaleSheetLayoutView="70" workbookViewId="0">
      <pane ySplit="3" topLeftCell="A432" activePane="bottomLeft" state="frozen"/>
      <selection pane="bottomLeft" activeCell="C429" sqref="C429"/>
    </sheetView>
  </sheetViews>
  <sheetFormatPr defaultColWidth="8.6640625" defaultRowHeight="16.2" x14ac:dyDescent="0.3"/>
  <cols>
    <col min="1" max="2" width="12.6640625" style="74" customWidth="1"/>
    <col min="3" max="3" width="36.109375" style="114" customWidth="1"/>
    <col min="4" max="4" width="31.109375" style="73" customWidth="1"/>
    <col min="5" max="8" width="10.6640625" style="72" customWidth="1"/>
    <col min="9" max="14" width="10.6640625" style="71" customWidth="1"/>
    <col min="15" max="15" width="11.6640625" style="71" customWidth="1"/>
    <col min="16" max="16" width="16.6640625" style="71" customWidth="1"/>
    <col min="17" max="18" width="10.6640625" style="71" customWidth="1"/>
    <col min="19" max="20" width="13.6640625" style="71" customWidth="1"/>
    <col min="21" max="21" width="14.6640625" style="71" customWidth="1"/>
    <col min="22" max="22" width="10.6640625" style="71" customWidth="1"/>
    <col min="23" max="30" width="13.6640625" style="71" customWidth="1"/>
    <col min="31" max="31" width="14.6640625" style="71" customWidth="1"/>
    <col min="32" max="32" width="12.6640625" style="71" customWidth="1"/>
    <col min="33" max="33" width="21.77734375" style="70" customWidth="1"/>
    <col min="34" max="34" width="19.77734375" style="70" customWidth="1"/>
    <col min="35" max="16384" width="8.6640625" style="69"/>
  </cols>
  <sheetData>
    <row r="1" spans="1:35" ht="25.2" customHeight="1" x14ac:dyDescent="0.3">
      <c r="A1" s="142" t="s">
        <v>187</v>
      </c>
      <c r="B1" s="142" t="s">
        <v>186</v>
      </c>
      <c r="C1" s="143" t="s">
        <v>185</v>
      </c>
      <c r="D1" s="142" t="s">
        <v>184</v>
      </c>
      <c r="E1" s="142" t="s">
        <v>183</v>
      </c>
      <c r="F1" s="142"/>
      <c r="G1" s="142" t="s">
        <v>182</v>
      </c>
      <c r="H1" s="142"/>
      <c r="I1" s="142"/>
      <c r="J1" s="144" t="s">
        <v>181</v>
      </c>
      <c r="K1" s="144"/>
      <c r="L1" s="144"/>
      <c r="M1" s="144"/>
      <c r="N1" s="144"/>
      <c r="O1" s="144"/>
      <c r="P1" s="144"/>
      <c r="Q1" s="144"/>
      <c r="R1" s="144"/>
      <c r="S1" s="145" t="s">
        <v>122</v>
      </c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1" t="s">
        <v>123</v>
      </c>
      <c r="AG1" s="141" t="s">
        <v>180</v>
      </c>
      <c r="AH1" s="141" t="s">
        <v>179</v>
      </c>
      <c r="AI1" s="141" t="s">
        <v>77</v>
      </c>
    </row>
    <row r="2" spans="1:35" ht="40.200000000000003" customHeight="1" x14ac:dyDescent="0.3">
      <c r="A2" s="142"/>
      <c r="B2" s="142"/>
      <c r="C2" s="143"/>
      <c r="D2" s="142"/>
      <c r="E2" s="142"/>
      <c r="F2" s="142"/>
      <c r="G2" s="142"/>
      <c r="H2" s="142"/>
      <c r="I2" s="142"/>
      <c r="J2" s="142" t="s">
        <v>178</v>
      </c>
      <c r="K2" s="142"/>
      <c r="L2" s="142"/>
      <c r="M2" s="142"/>
      <c r="N2" s="142"/>
      <c r="O2" s="142"/>
      <c r="P2" s="142"/>
      <c r="Q2" s="142"/>
      <c r="R2" s="83" t="s">
        <v>177</v>
      </c>
      <c r="S2" s="141" t="s">
        <v>178</v>
      </c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88" t="s">
        <v>177</v>
      </c>
      <c r="AF2" s="141"/>
      <c r="AG2" s="141"/>
      <c r="AH2" s="141"/>
      <c r="AI2" s="141"/>
    </row>
    <row r="3" spans="1:35" ht="100.2" customHeight="1" x14ac:dyDescent="0.3">
      <c r="A3" s="142"/>
      <c r="B3" s="142"/>
      <c r="C3" s="143"/>
      <c r="D3" s="142"/>
      <c r="E3" s="83" t="s">
        <v>42</v>
      </c>
      <c r="F3" s="83" t="s">
        <v>43</v>
      </c>
      <c r="G3" s="83" t="s">
        <v>42</v>
      </c>
      <c r="H3" s="83" t="s">
        <v>43</v>
      </c>
      <c r="I3" s="90" t="s">
        <v>189</v>
      </c>
      <c r="J3" s="83" t="s">
        <v>120</v>
      </c>
      <c r="K3" s="83" t="s">
        <v>124</v>
      </c>
      <c r="L3" s="115" t="s">
        <v>970</v>
      </c>
      <c r="M3" s="115" t="s">
        <v>971</v>
      </c>
      <c r="N3" s="115" t="s">
        <v>972</v>
      </c>
      <c r="O3" s="115" t="s">
        <v>176</v>
      </c>
      <c r="P3" s="115" t="s">
        <v>153</v>
      </c>
      <c r="Q3" s="115" t="s">
        <v>16</v>
      </c>
      <c r="R3" s="115" t="s">
        <v>973</v>
      </c>
      <c r="S3" s="88" t="s">
        <v>120</v>
      </c>
      <c r="T3" s="88" t="s">
        <v>124</v>
      </c>
      <c r="U3" s="89" t="s">
        <v>190</v>
      </c>
      <c r="V3" s="141" t="s">
        <v>974</v>
      </c>
      <c r="W3" s="141"/>
      <c r="X3" s="88" t="s">
        <v>975</v>
      </c>
      <c r="Y3" s="88" t="s">
        <v>976</v>
      </c>
      <c r="Z3" s="88" t="s">
        <v>176</v>
      </c>
      <c r="AA3" s="88" t="s">
        <v>175</v>
      </c>
      <c r="AB3" s="88" t="s">
        <v>121</v>
      </c>
      <c r="AC3" s="90" t="s">
        <v>439</v>
      </c>
      <c r="AD3" s="90" t="s">
        <v>191</v>
      </c>
      <c r="AE3" s="89" t="s">
        <v>188</v>
      </c>
      <c r="AF3" s="141"/>
      <c r="AG3" s="141"/>
      <c r="AH3" s="141"/>
      <c r="AI3" s="141"/>
    </row>
    <row r="4" spans="1:35" ht="23.25" customHeight="1" x14ac:dyDescent="0.3">
      <c r="A4" s="83">
        <v>1</v>
      </c>
      <c r="B4" s="83">
        <v>2</v>
      </c>
      <c r="C4" s="110">
        <v>3</v>
      </c>
      <c r="D4" s="83">
        <v>4</v>
      </c>
      <c r="E4" s="83">
        <v>5</v>
      </c>
      <c r="F4" s="83">
        <v>6</v>
      </c>
      <c r="G4" s="83">
        <v>7</v>
      </c>
      <c r="H4" s="83">
        <v>8</v>
      </c>
      <c r="I4" s="83">
        <v>9</v>
      </c>
      <c r="J4" s="83">
        <v>10</v>
      </c>
      <c r="K4" s="83">
        <v>11</v>
      </c>
      <c r="L4" s="83">
        <v>12</v>
      </c>
      <c r="M4" s="83">
        <v>13</v>
      </c>
      <c r="N4" s="83">
        <v>14</v>
      </c>
      <c r="O4" s="83">
        <v>15</v>
      </c>
      <c r="P4" s="83">
        <v>16</v>
      </c>
      <c r="Q4" s="83">
        <v>17</v>
      </c>
      <c r="R4" s="83">
        <v>18</v>
      </c>
      <c r="S4" s="83">
        <v>19</v>
      </c>
      <c r="T4" s="83">
        <v>20</v>
      </c>
      <c r="U4" s="83">
        <v>21</v>
      </c>
      <c r="V4" s="125">
        <v>22</v>
      </c>
      <c r="W4" s="125">
        <v>23</v>
      </c>
      <c r="X4" s="83">
        <v>24</v>
      </c>
      <c r="Y4" s="83">
        <v>25</v>
      </c>
      <c r="Z4" s="83">
        <v>26</v>
      </c>
      <c r="AA4" s="83">
        <v>27</v>
      </c>
      <c r="AB4" s="83">
        <v>28</v>
      </c>
      <c r="AC4" s="83">
        <v>29</v>
      </c>
      <c r="AD4" s="83">
        <v>30</v>
      </c>
      <c r="AE4" s="83">
        <v>31</v>
      </c>
      <c r="AF4" s="83">
        <v>32</v>
      </c>
      <c r="AG4" s="83">
        <v>33</v>
      </c>
      <c r="AH4" s="83">
        <v>34</v>
      </c>
      <c r="AI4" s="108">
        <v>35</v>
      </c>
    </row>
    <row r="5" spans="1:35" ht="55.2" customHeight="1" x14ac:dyDescent="0.3">
      <c r="A5" s="83" t="s">
        <v>1671</v>
      </c>
      <c r="B5" s="80" t="s">
        <v>192</v>
      </c>
      <c r="C5" s="92" t="s">
        <v>1228</v>
      </c>
      <c r="D5" s="93" t="s">
        <v>968</v>
      </c>
      <c r="E5" s="99">
        <v>1583328</v>
      </c>
      <c r="F5" s="99">
        <v>15000</v>
      </c>
      <c r="G5" s="99">
        <v>0</v>
      </c>
      <c r="H5" s="99">
        <v>0</v>
      </c>
      <c r="I5" s="79">
        <f t="shared" ref="I5:I68" si="0">G5+H5</f>
        <v>0</v>
      </c>
      <c r="J5" s="75">
        <v>144000</v>
      </c>
      <c r="K5" s="75">
        <v>35000</v>
      </c>
      <c r="L5" s="75">
        <v>288000</v>
      </c>
      <c r="M5" s="75">
        <v>563828</v>
      </c>
      <c r="N5" s="75">
        <v>72000</v>
      </c>
      <c r="O5" s="75">
        <v>36000</v>
      </c>
      <c r="P5" s="75">
        <v>432000</v>
      </c>
      <c r="Q5" s="75">
        <v>12500</v>
      </c>
      <c r="R5" s="75">
        <v>15000</v>
      </c>
      <c r="S5" s="98">
        <v>118080</v>
      </c>
      <c r="T5" s="98">
        <v>28700</v>
      </c>
      <c r="U5" s="98">
        <v>32220</v>
      </c>
      <c r="V5" s="140">
        <v>288000</v>
      </c>
      <c r="W5" s="140"/>
      <c r="X5" s="98">
        <v>563828</v>
      </c>
      <c r="Y5" s="98">
        <v>72000</v>
      </c>
      <c r="Z5" s="98">
        <v>36000</v>
      </c>
      <c r="AA5" s="98">
        <v>432000</v>
      </c>
      <c r="AB5" s="98">
        <v>12500</v>
      </c>
      <c r="AC5" s="78">
        <f t="shared" ref="AC5:AC68" si="1">S5+T5+V5+X5+Y5+Z5+AA5+AB5</f>
        <v>1551108</v>
      </c>
      <c r="AD5" s="78">
        <f>U5+AC5</f>
        <v>1583328</v>
      </c>
      <c r="AE5" s="77">
        <v>15000</v>
      </c>
      <c r="AF5" s="77">
        <f t="shared" ref="AF5:AF68" si="2">S5+T5+U5+V5+X5+Y5+Z5+AA5+AB5+AE5</f>
        <v>1598328</v>
      </c>
      <c r="AG5" s="100" t="s">
        <v>977</v>
      </c>
      <c r="AH5" s="94" t="s">
        <v>162</v>
      </c>
      <c r="AI5" s="108">
        <v>1</v>
      </c>
    </row>
    <row r="6" spans="1:35" ht="55.2" customHeight="1" x14ac:dyDescent="0.3">
      <c r="A6" s="83" t="s">
        <v>1672</v>
      </c>
      <c r="B6" s="80" t="s">
        <v>465</v>
      </c>
      <c r="C6" s="92" t="s">
        <v>1229</v>
      </c>
      <c r="D6" s="93" t="s">
        <v>969</v>
      </c>
      <c r="E6" s="98">
        <v>297079</v>
      </c>
      <c r="F6" s="98">
        <v>60600</v>
      </c>
      <c r="G6" s="98">
        <v>60079</v>
      </c>
      <c r="H6" s="98">
        <v>18600</v>
      </c>
      <c r="I6" s="79">
        <f t="shared" si="0"/>
        <v>78679</v>
      </c>
      <c r="J6" s="77">
        <v>144000</v>
      </c>
      <c r="K6" s="77">
        <v>35000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58000</v>
      </c>
      <c r="R6" s="77">
        <v>42000</v>
      </c>
      <c r="S6" s="98">
        <v>118080</v>
      </c>
      <c r="T6" s="98">
        <v>28700</v>
      </c>
      <c r="U6" s="98">
        <v>32220</v>
      </c>
      <c r="V6" s="140">
        <v>0</v>
      </c>
      <c r="W6" s="140"/>
      <c r="X6" s="98">
        <v>0</v>
      </c>
      <c r="Y6" s="98">
        <v>0</v>
      </c>
      <c r="Z6" s="98">
        <v>0</v>
      </c>
      <c r="AA6" s="98">
        <v>0</v>
      </c>
      <c r="AB6" s="98">
        <v>58000</v>
      </c>
      <c r="AC6" s="78">
        <f t="shared" si="1"/>
        <v>204780</v>
      </c>
      <c r="AD6" s="78">
        <f t="shared" ref="AD6:AD69" si="3">U6+AC6</f>
        <v>237000</v>
      </c>
      <c r="AE6" s="77">
        <v>42000</v>
      </c>
      <c r="AF6" s="77">
        <f t="shared" si="2"/>
        <v>279000</v>
      </c>
      <c r="AG6" s="100" t="s">
        <v>978</v>
      </c>
      <c r="AH6" s="94" t="s">
        <v>163</v>
      </c>
      <c r="AI6" s="108">
        <v>2</v>
      </c>
    </row>
    <row r="7" spans="1:35" ht="55.2" customHeight="1" x14ac:dyDescent="0.3">
      <c r="A7" s="83" t="s">
        <v>466</v>
      </c>
      <c r="B7" s="80" t="s">
        <v>467</v>
      </c>
      <c r="C7" s="116" t="s">
        <v>1230</v>
      </c>
      <c r="D7" s="93" t="s">
        <v>968</v>
      </c>
      <c r="E7" s="98">
        <v>1538500</v>
      </c>
      <c r="F7" s="98">
        <v>35000</v>
      </c>
      <c r="G7" s="98">
        <v>0</v>
      </c>
      <c r="H7" s="98">
        <v>0</v>
      </c>
      <c r="I7" s="79">
        <f t="shared" si="0"/>
        <v>0</v>
      </c>
      <c r="J7" s="77">
        <v>144000</v>
      </c>
      <c r="K7" s="77">
        <v>35000</v>
      </c>
      <c r="L7" s="77">
        <v>288000</v>
      </c>
      <c r="M7" s="77">
        <v>445500</v>
      </c>
      <c r="N7" s="77">
        <v>72000</v>
      </c>
      <c r="O7" s="75">
        <v>108000</v>
      </c>
      <c r="P7" s="75">
        <v>432000</v>
      </c>
      <c r="Q7" s="75">
        <v>14000</v>
      </c>
      <c r="R7" s="75">
        <v>35000</v>
      </c>
      <c r="S7" s="98">
        <v>118080</v>
      </c>
      <c r="T7" s="98">
        <v>28700</v>
      </c>
      <c r="U7" s="98">
        <v>32220</v>
      </c>
      <c r="V7" s="140">
        <v>288000</v>
      </c>
      <c r="W7" s="140"/>
      <c r="X7" s="98">
        <v>445500</v>
      </c>
      <c r="Y7" s="98">
        <v>72000</v>
      </c>
      <c r="Z7" s="98">
        <v>108000</v>
      </c>
      <c r="AA7" s="98">
        <v>432000</v>
      </c>
      <c r="AB7" s="98">
        <v>14000</v>
      </c>
      <c r="AC7" s="78">
        <f t="shared" si="1"/>
        <v>1506280</v>
      </c>
      <c r="AD7" s="78">
        <f t="shared" si="3"/>
        <v>1538500</v>
      </c>
      <c r="AE7" s="77">
        <v>35000</v>
      </c>
      <c r="AF7" s="77">
        <f t="shared" si="2"/>
        <v>1573500</v>
      </c>
      <c r="AG7" s="100" t="s">
        <v>979</v>
      </c>
      <c r="AH7" s="94" t="s">
        <v>162</v>
      </c>
      <c r="AI7" s="108">
        <v>3</v>
      </c>
    </row>
    <row r="8" spans="1:35" ht="55.2" customHeight="1" x14ac:dyDescent="0.3">
      <c r="A8" s="83" t="s">
        <v>468</v>
      </c>
      <c r="B8" s="80" t="s">
        <v>284</v>
      </c>
      <c r="C8" s="92" t="s">
        <v>1231</v>
      </c>
      <c r="D8" s="93" t="s">
        <v>968</v>
      </c>
      <c r="E8" s="99">
        <v>683000</v>
      </c>
      <c r="F8" s="99">
        <v>0</v>
      </c>
      <c r="G8" s="99">
        <v>0</v>
      </c>
      <c r="H8" s="99">
        <v>0</v>
      </c>
      <c r="I8" s="79">
        <f t="shared" si="0"/>
        <v>0</v>
      </c>
      <c r="J8" s="77">
        <v>144000</v>
      </c>
      <c r="K8" s="77">
        <v>35000</v>
      </c>
      <c r="L8" s="77">
        <v>144000</v>
      </c>
      <c r="M8" s="77">
        <v>0</v>
      </c>
      <c r="N8" s="77">
        <v>0</v>
      </c>
      <c r="O8" s="75">
        <v>72000</v>
      </c>
      <c r="P8" s="75">
        <v>288000</v>
      </c>
      <c r="Q8" s="75">
        <v>0</v>
      </c>
      <c r="R8" s="75">
        <v>0</v>
      </c>
      <c r="S8" s="98">
        <v>118080</v>
      </c>
      <c r="T8" s="98">
        <v>28700</v>
      </c>
      <c r="U8" s="98">
        <v>32220</v>
      </c>
      <c r="V8" s="140">
        <v>144000</v>
      </c>
      <c r="W8" s="140"/>
      <c r="X8" s="98">
        <v>0</v>
      </c>
      <c r="Y8" s="98">
        <v>0</v>
      </c>
      <c r="Z8" s="98">
        <v>72000</v>
      </c>
      <c r="AA8" s="98">
        <v>288000</v>
      </c>
      <c r="AB8" s="98">
        <v>0</v>
      </c>
      <c r="AC8" s="78">
        <f t="shared" si="1"/>
        <v>650780</v>
      </c>
      <c r="AD8" s="78">
        <f t="shared" si="3"/>
        <v>683000</v>
      </c>
      <c r="AE8" s="77">
        <v>0</v>
      </c>
      <c r="AF8" s="77">
        <f t="shared" si="2"/>
        <v>683000</v>
      </c>
      <c r="AG8" s="100" t="s">
        <v>980</v>
      </c>
      <c r="AH8" s="94" t="s">
        <v>162</v>
      </c>
      <c r="AI8" s="108">
        <v>4</v>
      </c>
    </row>
    <row r="9" spans="1:35" ht="55.2" customHeight="1" x14ac:dyDescent="0.3">
      <c r="A9" s="83" t="s">
        <v>469</v>
      </c>
      <c r="B9" s="80" t="s">
        <v>281</v>
      </c>
      <c r="C9" s="92" t="s">
        <v>1232</v>
      </c>
      <c r="D9" s="93" t="s">
        <v>968</v>
      </c>
      <c r="E9" s="99">
        <v>395000</v>
      </c>
      <c r="F9" s="99">
        <v>16000</v>
      </c>
      <c r="G9" s="99">
        <v>0</v>
      </c>
      <c r="H9" s="99">
        <v>0</v>
      </c>
      <c r="I9" s="79">
        <f t="shared" si="0"/>
        <v>0</v>
      </c>
      <c r="J9" s="77">
        <v>144000</v>
      </c>
      <c r="K9" s="77">
        <v>35000</v>
      </c>
      <c r="L9" s="77">
        <v>0</v>
      </c>
      <c r="M9" s="77">
        <v>0</v>
      </c>
      <c r="N9" s="77">
        <v>0</v>
      </c>
      <c r="O9" s="75">
        <v>72000</v>
      </c>
      <c r="P9" s="75">
        <v>144000</v>
      </c>
      <c r="Q9" s="75">
        <v>0</v>
      </c>
      <c r="R9" s="75">
        <v>16000</v>
      </c>
      <c r="S9" s="98">
        <v>118080</v>
      </c>
      <c r="T9" s="98">
        <v>28700</v>
      </c>
      <c r="U9" s="98">
        <v>32220</v>
      </c>
      <c r="V9" s="140">
        <v>0</v>
      </c>
      <c r="W9" s="140"/>
      <c r="X9" s="98">
        <v>0</v>
      </c>
      <c r="Y9" s="98">
        <v>0</v>
      </c>
      <c r="Z9" s="98">
        <v>72000</v>
      </c>
      <c r="AA9" s="98">
        <v>144000</v>
      </c>
      <c r="AB9" s="98">
        <v>0</v>
      </c>
      <c r="AC9" s="78">
        <f t="shared" si="1"/>
        <v>362780</v>
      </c>
      <c r="AD9" s="78">
        <f t="shared" si="3"/>
        <v>395000</v>
      </c>
      <c r="AE9" s="77">
        <v>16000</v>
      </c>
      <c r="AF9" s="77">
        <f t="shared" si="2"/>
        <v>411000</v>
      </c>
      <c r="AG9" s="100" t="s">
        <v>981</v>
      </c>
      <c r="AH9" s="94" t="s">
        <v>162</v>
      </c>
      <c r="AI9" s="108">
        <v>5</v>
      </c>
    </row>
    <row r="10" spans="1:35" ht="55.2" customHeight="1" x14ac:dyDescent="0.3">
      <c r="A10" s="83" t="s">
        <v>470</v>
      </c>
      <c r="B10" s="87" t="s">
        <v>471</v>
      </c>
      <c r="C10" s="92" t="s">
        <v>1233</v>
      </c>
      <c r="D10" s="93" t="s">
        <v>969</v>
      </c>
      <c r="E10" s="98">
        <v>223750</v>
      </c>
      <c r="F10" s="98">
        <v>0</v>
      </c>
      <c r="G10" s="98">
        <v>44750</v>
      </c>
      <c r="H10" s="98">
        <v>0</v>
      </c>
      <c r="I10" s="79">
        <f t="shared" si="0"/>
        <v>44750</v>
      </c>
      <c r="J10" s="77">
        <v>144000</v>
      </c>
      <c r="K10" s="77">
        <v>35000</v>
      </c>
      <c r="L10" s="77">
        <v>0</v>
      </c>
      <c r="M10" s="77">
        <v>0</v>
      </c>
      <c r="N10" s="77">
        <v>0</v>
      </c>
      <c r="O10" s="75">
        <v>0</v>
      </c>
      <c r="P10" s="75">
        <v>0</v>
      </c>
      <c r="Q10" s="75">
        <v>0</v>
      </c>
      <c r="R10" s="75">
        <v>0</v>
      </c>
      <c r="S10" s="98">
        <v>118080</v>
      </c>
      <c r="T10" s="98">
        <v>28700</v>
      </c>
      <c r="U10" s="98">
        <v>32220</v>
      </c>
      <c r="V10" s="140">
        <v>0</v>
      </c>
      <c r="W10" s="140"/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78">
        <f t="shared" si="1"/>
        <v>146780</v>
      </c>
      <c r="AD10" s="78">
        <f t="shared" si="3"/>
        <v>179000</v>
      </c>
      <c r="AE10" s="77">
        <v>0</v>
      </c>
      <c r="AF10" s="77">
        <f t="shared" si="2"/>
        <v>179000</v>
      </c>
      <c r="AG10" s="100" t="s">
        <v>982</v>
      </c>
      <c r="AH10" s="94" t="s">
        <v>163</v>
      </c>
      <c r="AI10" s="108">
        <v>6</v>
      </c>
    </row>
    <row r="11" spans="1:35" ht="55.2" customHeight="1" x14ac:dyDescent="0.3">
      <c r="A11" s="83" t="s">
        <v>472</v>
      </c>
      <c r="B11" s="80" t="s">
        <v>473</v>
      </c>
      <c r="C11" s="92" t="s">
        <v>1234</v>
      </c>
      <c r="D11" s="93" t="s">
        <v>969</v>
      </c>
      <c r="E11" s="98">
        <v>230000</v>
      </c>
      <c r="F11" s="98">
        <v>0</v>
      </c>
      <c r="G11" s="98">
        <v>46000</v>
      </c>
      <c r="H11" s="98">
        <v>0</v>
      </c>
      <c r="I11" s="79">
        <f t="shared" si="0"/>
        <v>46000</v>
      </c>
      <c r="J11" s="77">
        <v>144000</v>
      </c>
      <c r="K11" s="77">
        <v>40000</v>
      </c>
      <c r="L11" s="77">
        <v>0</v>
      </c>
      <c r="M11" s="77">
        <v>0</v>
      </c>
      <c r="N11" s="77">
        <v>0</v>
      </c>
      <c r="O11" s="75">
        <v>0</v>
      </c>
      <c r="P11" s="75">
        <v>0</v>
      </c>
      <c r="Q11" s="75">
        <v>0</v>
      </c>
      <c r="R11" s="75">
        <v>0</v>
      </c>
      <c r="S11" s="98">
        <v>118080</v>
      </c>
      <c r="T11" s="98">
        <v>32800</v>
      </c>
      <c r="U11" s="98">
        <v>33120</v>
      </c>
      <c r="V11" s="140">
        <v>0</v>
      </c>
      <c r="W11" s="140"/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78">
        <f t="shared" si="1"/>
        <v>150880</v>
      </c>
      <c r="AD11" s="78">
        <f t="shared" si="3"/>
        <v>184000</v>
      </c>
      <c r="AE11" s="77">
        <v>0</v>
      </c>
      <c r="AF11" s="77">
        <f t="shared" si="2"/>
        <v>184000</v>
      </c>
      <c r="AG11" s="100" t="s">
        <v>983</v>
      </c>
      <c r="AH11" s="94" t="s">
        <v>163</v>
      </c>
      <c r="AI11" s="108">
        <v>7</v>
      </c>
    </row>
    <row r="12" spans="1:35" ht="55.2" customHeight="1" x14ac:dyDescent="0.3">
      <c r="A12" s="83" t="s">
        <v>474</v>
      </c>
      <c r="B12" s="80" t="s">
        <v>351</v>
      </c>
      <c r="C12" s="92" t="s">
        <v>1235</v>
      </c>
      <c r="D12" s="93" t="s">
        <v>968</v>
      </c>
      <c r="E12" s="98">
        <v>1488500</v>
      </c>
      <c r="F12" s="98">
        <v>50000</v>
      </c>
      <c r="G12" s="98">
        <v>0</v>
      </c>
      <c r="H12" s="98">
        <v>0</v>
      </c>
      <c r="I12" s="79">
        <f t="shared" si="0"/>
        <v>0</v>
      </c>
      <c r="J12" s="77">
        <v>144000</v>
      </c>
      <c r="K12" s="77">
        <v>35000</v>
      </c>
      <c r="L12" s="77">
        <v>288000</v>
      </c>
      <c r="M12" s="77">
        <v>445500</v>
      </c>
      <c r="N12" s="77">
        <v>72000</v>
      </c>
      <c r="O12" s="75">
        <v>72000</v>
      </c>
      <c r="P12" s="75">
        <v>432000</v>
      </c>
      <c r="Q12" s="75">
        <v>0</v>
      </c>
      <c r="R12" s="75">
        <v>50000</v>
      </c>
      <c r="S12" s="98">
        <v>118080</v>
      </c>
      <c r="T12" s="98">
        <v>28700</v>
      </c>
      <c r="U12" s="98">
        <v>32220</v>
      </c>
      <c r="V12" s="140">
        <v>288000</v>
      </c>
      <c r="W12" s="140"/>
      <c r="X12" s="98">
        <v>445500</v>
      </c>
      <c r="Y12" s="98">
        <v>72000</v>
      </c>
      <c r="Z12" s="98">
        <v>72000</v>
      </c>
      <c r="AA12" s="98">
        <v>432000</v>
      </c>
      <c r="AB12" s="98">
        <v>0</v>
      </c>
      <c r="AC12" s="78">
        <f t="shared" si="1"/>
        <v>1456280</v>
      </c>
      <c r="AD12" s="78">
        <f t="shared" si="3"/>
        <v>1488500</v>
      </c>
      <c r="AE12" s="77">
        <v>50000</v>
      </c>
      <c r="AF12" s="77">
        <f t="shared" si="2"/>
        <v>1538500</v>
      </c>
      <c r="AG12" s="100" t="s">
        <v>984</v>
      </c>
      <c r="AH12" s="94" t="s">
        <v>162</v>
      </c>
      <c r="AI12" s="108">
        <v>8</v>
      </c>
    </row>
    <row r="13" spans="1:35" ht="55.2" customHeight="1" x14ac:dyDescent="0.3">
      <c r="A13" s="83" t="s">
        <v>475</v>
      </c>
      <c r="B13" s="80" t="s">
        <v>152</v>
      </c>
      <c r="C13" s="92" t="s">
        <v>1236</v>
      </c>
      <c r="D13" s="93" t="s">
        <v>968</v>
      </c>
      <c r="E13" s="98">
        <v>1552828</v>
      </c>
      <c r="F13" s="98">
        <v>0</v>
      </c>
      <c r="G13" s="98">
        <v>0</v>
      </c>
      <c r="H13" s="98">
        <v>0</v>
      </c>
      <c r="I13" s="79">
        <f t="shared" si="0"/>
        <v>0</v>
      </c>
      <c r="J13" s="77">
        <v>144000</v>
      </c>
      <c r="K13" s="77">
        <v>35000</v>
      </c>
      <c r="L13" s="77">
        <v>288000</v>
      </c>
      <c r="M13" s="77">
        <v>509828</v>
      </c>
      <c r="N13" s="77">
        <v>72000</v>
      </c>
      <c r="O13" s="75">
        <v>72000</v>
      </c>
      <c r="P13" s="75">
        <v>432000</v>
      </c>
      <c r="Q13" s="75">
        <v>0</v>
      </c>
      <c r="R13" s="75">
        <v>0</v>
      </c>
      <c r="S13" s="98">
        <v>118080</v>
      </c>
      <c r="T13" s="98">
        <v>28700</v>
      </c>
      <c r="U13" s="98">
        <v>32220</v>
      </c>
      <c r="V13" s="140">
        <v>288000</v>
      </c>
      <c r="W13" s="140"/>
      <c r="X13" s="98">
        <v>509828</v>
      </c>
      <c r="Y13" s="98">
        <v>72000</v>
      </c>
      <c r="Z13" s="98">
        <v>72000</v>
      </c>
      <c r="AA13" s="98">
        <v>432000</v>
      </c>
      <c r="AB13" s="98">
        <v>0</v>
      </c>
      <c r="AC13" s="78">
        <f t="shared" si="1"/>
        <v>1520608</v>
      </c>
      <c r="AD13" s="78">
        <f t="shared" si="3"/>
        <v>1552828</v>
      </c>
      <c r="AE13" s="77">
        <v>0</v>
      </c>
      <c r="AF13" s="77">
        <f t="shared" si="2"/>
        <v>1552828</v>
      </c>
      <c r="AG13" s="100" t="s">
        <v>985</v>
      </c>
      <c r="AH13" s="94" t="s">
        <v>162</v>
      </c>
      <c r="AI13" s="108">
        <v>9</v>
      </c>
    </row>
    <row r="14" spans="1:35" ht="55.2" customHeight="1" x14ac:dyDescent="0.3">
      <c r="A14" s="83" t="s">
        <v>476</v>
      </c>
      <c r="B14" s="87" t="s">
        <v>382</v>
      </c>
      <c r="C14" s="92" t="s">
        <v>1237</v>
      </c>
      <c r="D14" s="93" t="s">
        <v>968</v>
      </c>
      <c r="E14" s="98">
        <v>395000</v>
      </c>
      <c r="F14" s="98">
        <v>0</v>
      </c>
      <c r="G14" s="98">
        <v>0</v>
      </c>
      <c r="H14" s="98">
        <v>0</v>
      </c>
      <c r="I14" s="79">
        <f t="shared" si="0"/>
        <v>0</v>
      </c>
      <c r="J14" s="75">
        <v>144000</v>
      </c>
      <c r="K14" s="77">
        <v>35000</v>
      </c>
      <c r="L14" s="77">
        <v>0</v>
      </c>
      <c r="M14" s="77">
        <v>0</v>
      </c>
      <c r="N14" s="77">
        <v>0</v>
      </c>
      <c r="O14" s="75">
        <v>72000</v>
      </c>
      <c r="P14" s="75">
        <v>144000</v>
      </c>
      <c r="Q14" s="75">
        <v>0</v>
      </c>
      <c r="R14" s="75">
        <v>0</v>
      </c>
      <c r="S14" s="98">
        <v>118080</v>
      </c>
      <c r="T14" s="98">
        <v>28700</v>
      </c>
      <c r="U14" s="98">
        <v>32220</v>
      </c>
      <c r="V14" s="140">
        <v>0</v>
      </c>
      <c r="W14" s="140"/>
      <c r="X14" s="98">
        <v>0</v>
      </c>
      <c r="Y14" s="98">
        <v>0</v>
      </c>
      <c r="Z14" s="98">
        <v>72000</v>
      </c>
      <c r="AA14" s="98">
        <v>144000</v>
      </c>
      <c r="AB14" s="98">
        <v>0</v>
      </c>
      <c r="AC14" s="78">
        <f t="shared" si="1"/>
        <v>362780</v>
      </c>
      <c r="AD14" s="78">
        <f t="shared" si="3"/>
        <v>395000</v>
      </c>
      <c r="AE14" s="77">
        <v>0</v>
      </c>
      <c r="AF14" s="77">
        <f t="shared" si="2"/>
        <v>395000</v>
      </c>
      <c r="AG14" s="100" t="s">
        <v>986</v>
      </c>
      <c r="AH14" s="94" t="s">
        <v>162</v>
      </c>
      <c r="AI14" s="108">
        <v>10</v>
      </c>
    </row>
    <row r="15" spans="1:35" ht="55.2" customHeight="1" x14ac:dyDescent="0.3">
      <c r="A15" s="83" t="s">
        <v>477</v>
      </c>
      <c r="B15" s="80">
        <v>98769194</v>
      </c>
      <c r="C15" s="116" t="s">
        <v>1238</v>
      </c>
      <c r="D15" s="93" t="s">
        <v>968</v>
      </c>
      <c r="E15" s="98">
        <v>527000</v>
      </c>
      <c r="F15" s="98">
        <v>30000</v>
      </c>
      <c r="G15" s="98">
        <v>0</v>
      </c>
      <c r="H15" s="98">
        <v>0</v>
      </c>
      <c r="I15" s="79">
        <f t="shared" si="0"/>
        <v>0</v>
      </c>
      <c r="J15" s="75">
        <v>144000</v>
      </c>
      <c r="K15" s="77">
        <v>35000</v>
      </c>
      <c r="L15" s="77">
        <v>48000</v>
      </c>
      <c r="M15" s="77">
        <v>0</v>
      </c>
      <c r="N15" s="77">
        <v>0</v>
      </c>
      <c r="O15" s="75">
        <v>108000</v>
      </c>
      <c r="P15" s="75">
        <v>192000</v>
      </c>
      <c r="Q15" s="75">
        <v>0</v>
      </c>
      <c r="R15" s="75">
        <v>30000</v>
      </c>
      <c r="S15" s="98">
        <v>118080</v>
      </c>
      <c r="T15" s="98">
        <v>28700</v>
      </c>
      <c r="U15" s="98">
        <v>32220</v>
      </c>
      <c r="V15" s="140">
        <v>48000</v>
      </c>
      <c r="W15" s="140"/>
      <c r="X15" s="98">
        <v>0</v>
      </c>
      <c r="Y15" s="98">
        <v>0</v>
      </c>
      <c r="Z15" s="98">
        <v>108000</v>
      </c>
      <c r="AA15" s="98">
        <v>192000</v>
      </c>
      <c r="AB15" s="98">
        <v>0</v>
      </c>
      <c r="AC15" s="78">
        <f t="shared" si="1"/>
        <v>494780</v>
      </c>
      <c r="AD15" s="78">
        <f t="shared" si="3"/>
        <v>527000</v>
      </c>
      <c r="AE15" s="77">
        <v>30000</v>
      </c>
      <c r="AF15" s="77">
        <f t="shared" si="2"/>
        <v>557000</v>
      </c>
      <c r="AG15" s="100" t="s">
        <v>987</v>
      </c>
      <c r="AH15" s="94" t="s">
        <v>162</v>
      </c>
      <c r="AI15" s="108">
        <v>11</v>
      </c>
    </row>
    <row r="16" spans="1:35" ht="55.2" customHeight="1" x14ac:dyDescent="0.3">
      <c r="A16" s="83" t="s">
        <v>478</v>
      </c>
      <c r="B16" s="80">
        <v>13272476</v>
      </c>
      <c r="C16" s="92" t="s">
        <v>1239</v>
      </c>
      <c r="D16" s="93" t="s">
        <v>968</v>
      </c>
      <c r="E16" s="98">
        <v>395000</v>
      </c>
      <c r="F16" s="98">
        <v>0</v>
      </c>
      <c r="G16" s="98">
        <v>0</v>
      </c>
      <c r="H16" s="98">
        <v>0</v>
      </c>
      <c r="I16" s="79">
        <f t="shared" si="0"/>
        <v>0</v>
      </c>
      <c r="J16" s="75">
        <v>144000</v>
      </c>
      <c r="K16" s="77">
        <v>35000</v>
      </c>
      <c r="L16" s="77">
        <v>0</v>
      </c>
      <c r="M16" s="77">
        <v>0</v>
      </c>
      <c r="N16" s="77">
        <v>0</v>
      </c>
      <c r="O16" s="75">
        <v>72000</v>
      </c>
      <c r="P16" s="75">
        <v>144000</v>
      </c>
      <c r="Q16" s="75">
        <v>0</v>
      </c>
      <c r="R16" s="75">
        <v>0</v>
      </c>
      <c r="S16" s="98">
        <v>118080</v>
      </c>
      <c r="T16" s="98">
        <v>28700</v>
      </c>
      <c r="U16" s="98">
        <v>32220</v>
      </c>
      <c r="V16" s="140">
        <v>0</v>
      </c>
      <c r="W16" s="140"/>
      <c r="X16" s="98">
        <v>0</v>
      </c>
      <c r="Y16" s="98">
        <v>0</v>
      </c>
      <c r="Z16" s="98">
        <v>72000</v>
      </c>
      <c r="AA16" s="98">
        <v>144000</v>
      </c>
      <c r="AB16" s="98">
        <v>0</v>
      </c>
      <c r="AC16" s="78">
        <f t="shared" si="1"/>
        <v>362780</v>
      </c>
      <c r="AD16" s="78">
        <f t="shared" si="3"/>
        <v>395000</v>
      </c>
      <c r="AE16" s="77">
        <v>0</v>
      </c>
      <c r="AF16" s="77">
        <f t="shared" si="2"/>
        <v>395000</v>
      </c>
      <c r="AG16" s="100" t="s">
        <v>986</v>
      </c>
      <c r="AH16" s="94" t="s">
        <v>162</v>
      </c>
      <c r="AI16" s="108">
        <v>12</v>
      </c>
    </row>
    <row r="17" spans="1:35" ht="55.2" customHeight="1" x14ac:dyDescent="0.3">
      <c r="A17" s="83" t="s">
        <v>479</v>
      </c>
      <c r="B17" s="80" t="s">
        <v>199</v>
      </c>
      <c r="C17" s="116" t="s">
        <v>1240</v>
      </c>
      <c r="D17" s="93" t="s">
        <v>968</v>
      </c>
      <c r="E17" s="98">
        <v>431000</v>
      </c>
      <c r="F17" s="98">
        <v>0</v>
      </c>
      <c r="G17" s="98">
        <v>0</v>
      </c>
      <c r="H17" s="98">
        <v>0</v>
      </c>
      <c r="I17" s="79">
        <f t="shared" si="0"/>
        <v>0</v>
      </c>
      <c r="J17" s="77">
        <v>144000</v>
      </c>
      <c r="K17" s="77">
        <v>35000</v>
      </c>
      <c r="L17" s="75">
        <v>0</v>
      </c>
      <c r="M17" s="75">
        <v>0</v>
      </c>
      <c r="N17" s="75">
        <v>0</v>
      </c>
      <c r="O17" s="75">
        <v>108000</v>
      </c>
      <c r="P17" s="75">
        <v>144000</v>
      </c>
      <c r="Q17" s="75">
        <v>0</v>
      </c>
      <c r="R17" s="75">
        <v>0</v>
      </c>
      <c r="S17" s="98">
        <v>118080</v>
      </c>
      <c r="T17" s="98">
        <v>28700</v>
      </c>
      <c r="U17" s="98">
        <v>32220</v>
      </c>
      <c r="V17" s="140">
        <v>0</v>
      </c>
      <c r="W17" s="140"/>
      <c r="X17" s="99">
        <v>0</v>
      </c>
      <c r="Y17" s="99">
        <v>0</v>
      </c>
      <c r="Z17" s="99">
        <v>108000</v>
      </c>
      <c r="AA17" s="99">
        <v>144000</v>
      </c>
      <c r="AB17" s="99">
        <v>0</v>
      </c>
      <c r="AC17" s="78">
        <f t="shared" si="1"/>
        <v>398780</v>
      </c>
      <c r="AD17" s="78">
        <f t="shared" si="3"/>
        <v>431000</v>
      </c>
      <c r="AE17" s="77">
        <v>0</v>
      </c>
      <c r="AF17" s="77">
        <f t="shared" si="2"/>
        <v>431000</v>
      </c>
      <c r="AG17" s="100" t="s">
        <v>988</v>
      </c>
      <c r="AH17" s="94" t="s">
        <v>162</v>
      </c>
      <c r="AI17" s="108">
        <v>13</v>
      </c>
    </row>
    <row r="18" spans="1:35" ht="55.2" customHeight="1" x14ac:dyDescent="0.3">
      <c r="A18" s="83" t="s">
        <v>480</v>
      </c>
      <c r="B18" s="80" t="s">
        <v>260</v>
      </c>
      <c r="C18" s="94" t="s">
        <v>1241</v>
      </c>
      <c r="D18" s="93" t="s">
        <v>968</v>
      </c>
      <c r="E18" s="98">
        <v>1452500</v>
      </c>
      <c r="F18" s="98">
        <v>0</v>
      </c>
      <c r="G18" s="98">
        <v>0</v>
      </c>
      <c r="H18" s="98">
        <v>0</v>
      </c>
      <c r="I18" s="79">
        <f t="shared" si="0"/>
        <v>0</v>
      </c>
      <c r="J18" s="77">
        <v>144000</v>
      </c>
      <c r="K18" s="77">
        <v>35000</v>
      </c>
      <c r="L18" s="75">
        <v>288000</v>
      </c>
      <c r="M18" s="75">
        <v>445500</v>
      </c>
      <c r="N18" s="75">
        <v>72000</v>
      </c>
      <c r="O18" s="75">
        <v>36000</v>
      </c>
      <c r="P18" s="75">
        <v>432000</v>
      </c>
      <c r="Q18" s="75">
        <v>0</v>
      </c>
      <c r="R18" s="75">
        <v>0</v>
      </c>
      <c r="S18" s="98">
        <v>118080</v>
      </c>
      <c r="T18" s="98">
        <v>28700</v>
      </c>
      <c r="U18" s="98">
        <v>32220</v>
      </c>
      <c r="V18" s="140">
        <v>288000</v>
      </c>
      <c r="W18" s="140"/>
      <c r="X18" s="99">
        <v>445500</v>
      </c>
      <c r="Y18" s="99">
        <v>72000</v>
      </c>
      <c r="Z18" s="99">
        <v>36000</v>
      </c>
      <c r="AA18" s="99">
        <v>432000</v>
      </c>
      <c r="AB18" s="99">
        <v>0</v>
      </c>
      <c r="AC18" s="78">
        <f t="shared" si="1"/>
        <v>1420280</v>
      </c>
      <c r="AD18" s="78">
        <f t="shared" si="3"/>
        <v>1452500</v>
      </c>
      <c r="AE18" s="77">
        <v>0</v>
      </c>
      <c r="AF18" s="77">
        <f t="shared" si="2"/>
        <v>1452500</v>
      </c>
      <c r="AG18" s="100" t="s">
        <v>989</v>
      </c>
      <c r="AH18" s="94" t="s">
        <v>162</v>
      </c>
      <c r="AI18" s="108">
        <v>14</v>
      </c>
    </row>
    <row r="19" spans="1:35" ht="55.2" customHeight="1" x14ac:dyDescent="0.3">
      <c r="A19" s="83" t="s">
        <v>481</v>
      </c>
      <c r="B19" s="80" t="s">
        <v>482</v>
      </c>
      <c r="C19" s="94" t="s">
        <v>1242</v>
      </c>
      <c r="D19" s="93" t="s">
        <v>968</v>
      </c>
      <c r="E19" s="98">
        <v>1488500</v>
      </c>
      <c r="F19" s="98">
        <v>0</v>
      </c>
      <c r="G19" s="98">
        <v>0</v>
      </c>
      <c r="H19" s="98">
        <v>0</v>
      </c>
      <c r="I19" s="79">
        <f t="shared" si="0"/>
        <v>0</v>
      </c>
      <c r="J19" s="77">
        <v>144000</v>
      </c>
      <c r="K19" s="77">
        <v>35000</v>
      </c>
      <c r="L19" s="77">
        <v>288000</v>
      </c>
      <c r="M19" s="77">
        <v>445500</v>
      </c>
      <c r="N19" s="77">
        <v>72000</v>
      </c>
      <c r="O19" s="75">
        <v>72000</v>
      </c>
      <c r="P19" s="75">
        <v>432000</v>
      </c>
      <c r="Q19" s="75">
        <v>0</v>
      </c>
      <c r="R19" s="75">
        <v>0</v>
      </c>
      <c r="S19" s="98">
        <v>118080</v>
      </c>
      <c r="T19" s="98">
        <v>28700</v>
      </c>
      <c r="U19" s="98">
        <v>32220</v>
      </c>
      <c r="V19" s="140">
        <v>288000</v>
      </c>
      <c r="W19" s="140"/>
      <c r="X19" s="98">
        <v>445500</v>
      </c>
      <c r="Y19" s="98">
        <v>72000</v>
      </c>
      <c r="Z19" s="98">
        <v>72000</v>
      </c>
      <c r="AA19" s="98">
        <v>432000</v>
      </c>
      <c r="AB19" s="98">
        <v>0</v>
      </c>
      <c r="AC19" s="78">
        <f t="shared" si="1"/>
        <v>1456280</v>
      </c>
      <c r="AD19" s="78">
        <f t="shared" si="3"/>
        <v>1488500</v>
      </c>
      <c r="AE19" s="77">
        <v>0</v>
      </c>
      <c r="AF19" s="77">
        <f t="shared" si="2"/>
        <v>1488500</v>
      </c>
      <c r="AG19" s="100" t="s">
        <v>990</v>
      </c>
      <c r="AH19" s="94" t="s">
        <v>162</v>
      </c>
      <c r="AI19" s="108">
        <v>15</v>
      </c>
    </row>
    <row r="20" spans="1:35" ht="55.2" customHeight="1" x14ac:dyDescent="0.3">
      <c r="A20" s="83" t="s">
        <v>483</v>
      </c>
      <c r="B20" s="80" t="s">
        <v>210</v>
      </c>
      <c r="C20" s="94" t="s">
        <v>1243</v>
      </c>
      <c r="D20" s="93" t="s">
        <v>969</v>
      </c>
      <c r="E20" s="98">
        <v>223750</v>
      </c>
      <c r="F20" s="98">
        <v>0</v>
      </c>
      <c r="G20" s="98">
        <v>44750</v>
      </c>
      <c r="H20" s="98">
        <v>0</v>
      </c>
      <c r="I20" s="79">
        <f t="shared" si="0"/>
        <v>44750</v>
      </c>
      <c r="J20" s="77">
        <v>144000</v>
      </c>
      <c r="K20" s="77">
        <v>35000</v>
      </c>
      <c r="L20" s="77">
        <v>0</v>
      </c>
      <c r="M20" s="77">
        <v>0</v>
      </c>
      <c r="N20" s="77">
        <v>0</v>
      </c>
      <c r="O20" s="75">
        <v>0</v>
      </c>
      <c r="P20" s="75">
        <v>0</v>
      </c>
      <c r="Q20" s="75">
        <v>0</v>
      </c>
      <c r="R20" s="75">
        <v>0</v>
      </c>
      <c r="S20" s="98">
        <v>118080</v>
      </c>
      <c r="T20" s="98">
        <v>28700</v>
      </c>
      <c r="U20" s="98">
        <v>32220</v>
      </c>
      <c r="V20" s="140">
        <v>0</v>
      </c>
      <c r="W20" s="140"/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78">
        <f t="shared" si="1"/>
        <v>146780</v>
      </c>
      <c r="AD20" s="78">
        <f t="shared" si="3"/>
        <v>179000</v>
      </c>
      <c r="AE20" s="77">
        <v>0</v>
      </c>
      <c r="AF20" s="77">
        <f t="shared" si="2"/>
        <v>179000</v>
      </c>
      <c r="AG20" s="100" t="s">
        <v>982</v>
      </c>
      <c r="AH20" s="94" t="s">
        <v>163</v>
      </c>
      <c r="AI20" s="108">
        <v>16</v>
      </c>
    </row>
    <row r="21" spans="1:35" ht="55.2" customHeight="1" x14ac:dyDescent="0.3">
      <c r="A21" s="83" t="s">
        <v>484</v>
      </c>
      <c r="B21" s="80" t="s">
        <v>168</v>
      </c>
      <c r="C21" s="94" t="s">
        <v>1244</v>
      </c>
      <c r="D21" s="93" t="s">
        <v>969</v>
      </c>
      <c r="E21" s="98">
        <v>223750</v>
      </c>
      <c r="F21" s="98">
        <v>0</v>
      </c>
      <c r="G21" s="98">
        <v>44750</v>
      </c>
      <c r="H21" s="98">
        <v>0</v>
      </c>
      <c r="I21" s="79">
        <f t="shared" si="0"/>
        <v>44750</v>
      </c>
      <c r="J21" s="77">
        <v>144000</v>
      </c>
      <c r="K21" s="77">
        <v>35000</v>
      </c>
      <c r="L21" s="77">
        <v>0</v>
      </c>
      <c r="M21" s="77">
        <v>0</v>
      </c>
      <c r="N21" s="77">
        <v>0</v>
      </c>
      <c r="O21" s="75">
        <v>0</v>
      </c>
      <c r="P21" s="75">
        <v>0</v>
      </c>
      <c r="Q21" s="75">
        <v>0</v>
      </c>
      <c r="R21" s="75">
        <v>0</v>
      </c>
      <c r="S21" s="98">
        <v>118080</v>
      </c>
      <c r="T21" s="98">
        <v>28700</v>
      </c>
      <c r="U21" s="98">
        <v>32220</v>
      </c>
      <c r="V21" s="140">
        <v>0</v>
      </c>
      <c r="W21" s="140"/>
      <c r="X21" s="98">
        <v>0</v>
      </c>
      <c r="Y21" s="98">
        <v>0</v>
      </c>
      <c r="Z21" s="98">
        <v>0</v>
      </c>
      <c r="AA21" s="98">
        <v>0</v>
      </c>
      <c r="AB21" s="98">
        <v>0</v>
      </c>
      <c r="AC21" s="78">
        <f t="shared" si="1"/>
        <v>146780</v>
      </c>
      <c r="AD21" s="78">
        <f t="shared" si="3"/>
        <v>179000</v>
      </c>
      <c r="AE21" s="77">
        <v>0</v>
      </c>
      <c r="AF21" s="77">
        <f t="shared" si="2"/>
        <v>179000</v>
      </c>
      <c r="AG21" s="100" t="s">
        <v>982</v>
      </c>
      <c r="AH21" s="94" t="s">
        <v>163</v>
      </c>
      <c r="AI21" s="108">
        <v>17</v>
      </c>
    </row>
    <row r="22" spans="1:35" ht="55.2" customHeight="1" x14ac:dyDescent="0.3">
      <c r="A22" s="83" t="s">
        <v>485</v>
      </c>
      <c r="B22" s="80" t="s">
        <v>211</v>
      </c>
      <c r="C22" s="94" t="s">
        <v>1245</v>
      </c>
      <c r="D22" s="93" t="s">
        <v>969</v>
      </c>
      <c r="E22" s="98">
        <v>223750</v>
      </c>
      <c r="F22" s="98">
        <v>0</v>
      </c>
      <c r="G22" s="98">
        <v>44750</v>
      </c>
      <c r="H22" s="98">
        <v>0</v>
      </c>
      <c r="I22" s="79">
        <f t="shared" si="0"/>
        <v>44750</v>
      </c>
      <c r="J22" s="77">
        <v>144000</v>
      </c>
      <c r="K22" s="77">
        <v>35000</v>
      </c>
      <c r="L22" s="77">
        <v>0</v>
      </c>
      <c r="M22" s="77">
        <v>0</v>
      </c>
      <c r="N22" s="77">
        <v>0</v>
      </c>
      <c r="O22" s="75">
        <v>0</v>
      </c>
      <c r="P22" s="75">
        <v>0</v>
      </c>
      <c r="Q22" s="75">
        <v>0</v>
      </c>
      <c r="R22" s="75">
        <v>0</v>
      </c>
      <c r="S22" s="98">
        <v>118080</v>
      </c>
      <c r="T22" s="98">
        <v>28700</v>
      </c>
      <c r="U22" s="98">
        <v>32220</v>
      </c>
      <c r="V22" s="140">
        <v>0</v>
      </c>
      <c r="W22" s="140"/>
      <c r="X22" s="98">
        <v>0</v>
      </c>
      <c r="Y22" s="98">
        <v>0</v>
      </c>
      <c r="Z22" s="98">
        <v>0</v>
      </c>
      <c r="AA22" s="98">
        <v>0</v>
      </c>
      <c r="AB22" s="98">
        <v>0</v>
      </c>
      <c r="AC22" s="78">
        <f t="shared" si="1"/>
        <v>146780</v>
      </c>
      <c r="AD22" s="78">
        <f t="shared" si="3"/>
        <v>179000</v>
      </c>
      <c r="AE22" s="77">
        <v>0</v>
      </c>
      <c r="AF22" s="77">
        <f t="shared" si="2"/>
        <v>179000</v>
      </c>
      <c r="AG22" s="100" t="s">
        <v>982</v>
      </c>
      <c r="AH22" s="94" t="s">
        <v>163</v>
      </c>
      <c r="AI22" s="108">
        <v>18</v>
      </c>
    </row>
    <row r="23" spans="1:35" ht="55.2" customHeight="1" x14ac:dyDescent="0.3">
      <c r="A23" s="83" t="s">
        <v>486</v>
      </c>
      <c r="B23" s="80" t="s">
        <v>222</v>
      </c>
      <c r="C23" s="94" t="s">
        <v>1246</v>
      </c>
      <c r="D23" s="93" t="s">
        <v>969</v>
      </c>
      <c r="E23" s="98">
        <v>223750</v>
      </c>
      <c r="F23" s="98">
        <v>0</v>
      </c>
      <c r="G23" s="98">
        <v>44750</v>
      </c>
      <c r="H23" s="98">
        <v>0</v>
      </c>
      <c r="I23" s="79">
        <f t="shared" si="0"/>
        <v>44750</v>
      </c>
      <c r="J23" s="77">
        <v>144000</v>
      </c>
      <c r="K23" s="77">
        <v>35000</v>
      </c>
      <c r="L23" s="77">
        <v>0</v>
      </c>
      <c r="M23" s="77">
        <v>0</v>
      </c>
      <c r="N23" s="77">
        <v>0</v>
      </c>
      <c r="O23" s="75">
        <v>0</v>
      </c>
      <c r="P23" s="75">
        <v>0</v>
      </c>
      <c r="Q23" s="75">
        <v>0</v>
      </c>
      <c r="R23" s="75">
        <v>0</v>
      </c>
      <c r="S23" s="98">
        <v>118080</v>
      </c>
      <c r="T23" s="98">
        <v>28700</v>
      </c>
      <c r="U23" s="98">
        <v>32220</v>
      </c>
      <c r="V23" s="140">
        <v>0</v>
      </c>
      <c r="W23" s="140"/>
      <c r="X23" s="98">
        <v>0</v>
      </c>
      <c r="Y23" s="98">
        <v>0</v>
      </c>
      <c r="Z23" s="98">
        <v>0</v>
      </c>
      <c r="AA23" s="98">
        <v>0</v>
      </c>
      <c r="AB23" s="98">
        <v>0</v>
      </c>
      <c r="AC23" s="78">
        <f t="shared" si="1"/>
        <v>146780</v>
      </c>
      <c r="AD23" s="78">
        <f t="shared" si="3"/>
        <v>179000</v>
      </c>
      <c r="AE23" s="77">
        <v>0</v>
      </c>
      <c r="AF23" s="77">
        <f t="shared" si="2"/>
        <v>179000</v>
      </c>
      <c r="AG23" s="100" t="s">
        <v>982</v>
      </c>
      <c r="AH23" s="94" t="s">
        <v>163</v>
      </c>
      <c r="AI23" s="108">
        <v>19</v>
      </c>
    </row>
    <row r="24" spans="1:35" ht="55.2" customHeight="1" x14ac:dyDescent="0.3">
      <c r="A24" s="83" t="s">
        <v>487</v>
      </c>
      <c r="B24" s="80" t="s">
        <v>198</v>
      </c>
      <c r="C24" s="95" t="s">
        <v>1247</v>
      </c>
      <c r="D24" s="93" t="s">
        <v>968</v>
      </c>
      <c r="E24" s="98">
        <v>395000</v>
      </c>
      <c r="F24" s="98">
        <v>30000</v>
      </c>
      <c r="G24" s="98">
        <v>0</v>
      </c>
      <c r="H24" s="98">
        <v>0</v>
      </c>
      <c r="I24" s="79">
        <f t="shared" si="0"/>
        <v>0</v>
      </c>
      <c r="J24" s="77">
        <v>144000</v>
      </c>
      <c r="K24" s="77">
        <v>35000</v>
      </c>
      <c r="L24" s="77">
        <v>0</v>
      </c>
      <c r="M24" s="77">
        <v>0</v>
      </c>
      <c r="N24" s="77">
        <v>0</v>
      </c>
      <c r="O24" s="75">
        <v>72000</v>
      </c>
      <c r="P24" s="77">
        <v>144000</v>
      </c>
      <c r="Q24" s="77">
        <v>0</v>
      </c>
      <c r="R24" s="77">
        <v>30000</v>
      </c>
      <c r="S24" s="98">
        <v>118080</v>
      </c>
      <c r="T24" s="98">
        <v>28700</v>
      </c>
      <c r="U24" s="98">
        <v>32220</v>
      </c>
      <c r="V24" s="140">
        <v>0</v>
      </c>
      <c r="W24" s="140"/>
      <c r="X24" s="98">
        <v>0</v>
      </c>
      <c r="Y24" s="98">
        <v>0</v>
      </c>
      <c r="Z24" s="98">
        <v>72000</v>
      </c>
      <c r="AA24" s="98">
        <v>144000</v>
      </c>
      <c r="AB24" s="98">
        <v>0</v>
      </c>
      <c r="AC24" s="78">
        <f t="shared" si="1"/>
        <v>362780</v>
      </c>
      <c r="AD24" s="78">
        <f t="shared" si="3"/>
        <v>395000</v>
      </c>
      <c r="AE24" s="77">
        <v>30000</v>
      </c>
      <c r="AF24" s="77">
        <f t="shared" si="2"/>
        <v>425000</v>
      </c>
      <c r="AG24" s="100" t="s">
        <v>991</v>
      </c>
      <c r="AH24" s="94" t="s">
        <v>162</v>
      </c>
      <c r="AI24" s="108">
        <v>20</v>
      </c>
    </row>
    <row r="25" spans="1:35" ht="55.2" customHeight="1" x14ac:dyDescent="0.3">
      <c r="A25" s="83" t="s">
        <v>488</v>
      </c>
      <c r="B25" s="80" t="s">
        <v>204</v>
      </c>
      <c r="C25" s="95" t="s">
        <v>1248</v>
      </c>
      <c r="D25" s="93" t="s">
        <v>968</v>
      </c>
      <c r="E25" s="98">
        <v>683000</v>
      </c>
      <c r="F25" s="98">
        <v>0</v>
      </c>
      <c r="G25" s="98">
        <v>0</v>
      </c>
      <c r="H25" s="98">
        <v>0</v>
      </c>
      <c r="I25" s="79">
        <f t="shared" si="0"/>
        <v>0</v>
      </c>
      <c r="J25" s="77">
        <v>144000</v>
      </c>
      <c r="K25" s="77">
        <v>35000</v>
      </c>
      <c r="L25" s="77">
        <v>144000</v>
      </c>
      <c r="M25" s="77">
        <v>0</v>
      </c>
      <c r="N25" s="77">
        <v>0</v>
      </c>
      <c r="O25" s="77">
        <v>72000</v>
      </c>
      <c r="P25" s="77">
        <v>288000</v>
      </c>
      <c r="Q25" s="77">
        <v>0</v>
      </c>
      <c r="R25" s="77">
        <v>0</v>
      </c>
      <c r="S25" s="98">
        <v>118080</v>
      </c>
      <c r="T25" s="98">
        <v>28700</v>
      </c>
      <c r="U25" s="98">
        <v>32220</v>
      </c>
      <c r="V25" s="140">
        <v>144000</v>
      </c>
      <c r="W25" s="140"/>
      <c r="X25" s="98">
        <v>0</v>
      </c>
      <c r="Y25" s="98">
        <v>0</v>
      </c>
      <c r="Z25" s="98">
        <v>72000</v>
      </c>
      <c r="AA25" s="98">
        <v>288000</v>
      </c>
      <c r="AB25" s="98">
        <v>0</v>
      </c>
      <c r="AC25" s="78">
        <f t="shared" si="1"/>
        <v>650780</v>
      </c>
      <c r="AD25" s="78">
        <f t="shared" si="3"/>
        <v>683000</v>
      </c>
      <c r="AE25" s="77">
        <v>0</v>
      </c>
      <c r="AF25" s="77">
        <f t="shared" si="2"/>
        <v>683000</v>
      </c>
      <c r="AG25" s="100" t="s">
        <v>980</v>
      </c>
      <c r="AH25" s="94" t="s">
        <v>162</v>
      </c>
      <c r="AI25" s="108">
        <v>21</v>
      </c>
    </row>
    <row r="26" spans="1:35" ht="55.2" customHeight="1" x14ac:dyDescent="0.3">
      <c r="A26" s="83" t="s">
        <v>489</v>
      </c>
      <c r="B26" s="80" t="s">
        <v>215</v>
      </c>
      <c r="C26" s="93" t="s">
        <v>1249</v>
      </c>
      <c r="D26" s="93" t="s">
        <v>968</v>
      </c>
      <c r="E26" s="98">
        <v>1566328</v>
      </c>
      <c r="F26" s="98">
        <v>0</v>
      </c>
      <c r="G26" s="98">
        <v>0</v>
      </c>
      <c r="H26" s="98">
        <v>0</v>
      </c>
      <c r="I26" s="79">
        <f t="shared" si="0"/>
        <v>0</v>
      </c>
      <c r="J26" s="77">
        <v>144000</v>
      </c>
      <c r="K26" s="77">
        <v>35000</v>
      </c>
      <c r="L26" s="77">
        <v>288000</v>
      </c>
      <c r="M26" s="77">
        <v>523328</v>
      </c>
      <c r="N26" s="77">
        <v>72000</v>
      </c>
      <c r="O26" s="77">
        <v>72000</v>
      </c>
      <c r="P26" s="77">
        <v>432000</v>
      </c>
      <c r="Q26" s="77">
        <v>0</v>
      </c>
      <c r="R26" s="77">
        <v>0</v>
      </c>
      <c r="S26" s="98">
        <v>118080</v>
      </c>
      <c r="T26" s="98">
        <v>28700</v>
      </c>
      <c r="U26" s="98">
        <v>32220</v>
      </c>
      <c r="V26" s="140">
        <v>288000</v>
      </c>
      <c r="W26" s="140"/>
      <c r="X26" s="98">
        <v>523328</v>
      </c>
      <c r="Y26" s="98">
        <v>72000</v>
      </c>
      <c r="Z26" s="98">
        <v>72000</v>
      </c>
      <c r="AA26" s="98">
        <v>432000</v>
      </c>
      <c r="AB26" s="98">
        <v>0</v>
      </c>
      <c r="AC26" s="78">
        <f t="shared" si="1"/>
        <v>1534108</v>
      </c>
      <c r="AD26" s="78">
        <f t="shared" si="3"/>
        <v>1566328</v>
      </c>
      <c r="AE26" s="77">
        <v>0</v>
      </c>
      <c r="AF26" s="77">
        <f t="shared" si="2"/>
        <v>1566328</v>
      </c>
      <c r="AG26" s="100" t="s">
        <v>992</v>
      </c>
      <c r="AH26" s="94" t="s">
        <v>162</v>
      </c>
      <c r="AI26" s="108">
        <v>22</v>
      </c>
    </row>
    <row r="27" spans="1:35" ht="55.2" customHeight="1" x14ac:dyDescent="0.3">
      <c r="A27" s="83" t="s">
        <v>490</v>
      </c>
      <c r="B27" s="80" t="s">
        <v>195</v>
      </c>
      <c r="C27" s="117" t="s">
        <v>1250</v>
      </c>
      <c r="D27" s="93" t="s">
        <v>968</v>
      </c>
      <c r="E27" s="98">
        <v>1570828</v>
      </c>
      <c r="F27" s="98">
        <v>0</v>
      </c>
      <c r="G27" s="98">
        <v>0</v>
      </c>
      <c r="H27" s="98">
        <v>0</v>
      </c>
      <c r="I27" s="79">
        <f t="shared" si="0"/>
        <v>0</v>
      </c>
      <c r="J27" s="77">
        <v>144000</v>
      </c>
      <c r="K27" s="77">
        <v>35000</v>
      </c>
      <c r="L27" s="77">
        <v>288000</v>
      </c>
      <c r="M27" s="77">
        <v>523328</v>
      </c>
      <c r="N27" s="77">
        <v>72000</v>
      </c>
      <c r="O27" s="77">
        <v>72000</v>
      </c>
      <c r="P27" s="77">
        <v>432000</v>
      </c>
      <c r="Q27" s="77">
        <v>4500</v>
      </c>
      <c r="R27" s="77">
        <v>0</v>
      </c>
      <c r="S27" s="98">
        <v>118080</v>
      </c>
      <c r="T27" s="98">
        <v>28700</v>
      </c>
      <c r="U27" s="98">
        <v>32220</v>
      </c>
      <c r="V27" s="140">
        <v>288000</v>
      </c>
      <c r="W27" s="140"/>
      <c r="X27" s="98">
        <v>523328</v>
      </c>
      <c r="Y27" s="98">
        <v>72000</v>
      </c>
      <c r="Z27" s="98">
        <v>72000</v>
      </c>
      <c r="AA27" s="98">
        <v>432000</v>
      </c>
      <c r="AB27" s="98">
        <v>4500</v>
      </c>
      <c r="AC27" s="78">
        <f t="shared" si="1"/>
        <v>1538608</v>
      </c>
      <c r="AD27" s="78">
        <f t="shared" si="3"/>
        <v>1570828</v>
      </c>
      <c r="AE27" s="77">
        <v>0</v>
      </c>
      <c r="AF27" s="77">
        <f t="shared" si="2"/>
        <v>1570828</v>
      </c>
      <c r="AG27" s="100" t="s">
        <v>993</v>
      </c>
      <c r="AH27" s="94" t="s">
        <v>162</v>
      </c>
      <c r="AI27" s="108">
        <v>23</v>
      </c>
    </row>
    <row r="28" spans="1:35" ht="55.2" customHeight="1" x14ac:dyDescent="0.3">
      <c r="A28" s="83" t="s">
        <v>491</v>
      </c>
      <c r="B28" s="80" t="s">
        <v>316</v>
      </c>
      <c r="C28" s="93" t="s">
        <v>1251</v>
      </c>
      <c r="D28" s="93" t="s">
        <v>969</v>
      </c>
      <c r="E28" s="98">
        <v>223750</v>
      </c>
      <c r="F28" s="98">
        <v>0</v>
      </c>
      <c r="G28" s="98">
        <v>44750</v>
      </c>
      <c r="H28" s="98">
        <v>0</v>
      </c>
      <c r="I28" s="79">
        <f t="shared" si="0"/>
        <v>44750</v>
      </c>
      <c r="J28" s="77">
        <v>144000</v>
      </c>
      <c r="K28" s="77">
        <v>35000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98">
        <v>118080</v>
      </c>
      <c r="T28" s="98">
        <v>28700</v>
      </c>
      <c r="U28" s="98">
        <v>32220</v>
      </c>
      <c r="V28" s="140">
        <v>0</v>
      </c>
      <c r="W28" s="140"/>
      <c r="X28" s="98">
        <v>0</v>
      </c>
      <c r="Y28" s="98">
        <v>0</v>
      </c>
      <c r="Z28" s="98">
        <v>0</v>
      </c>
      <c r="AA28" s="98">
        <v>0</v>
      </c>
      <c r="AB28" s="98">
        <v>0</v>
      </c>
      <c r="AC28" s="78">
        <f t="shared" si="1"/>
        <v>146780</v>
      </c>
      <c r="AD28" s="78">
        <f t="shared" si="3"/>
        <v>179000</v>
      </c>
      <c r="AE28" s="77">
        <v>0</v>
      </c>
      <c r="AF28" s="77">
        <f t="shared" si="2"/>
        <v>179000</v>
      </c>
      <c r="AG28" s="100" t="s">
        <v>982</v>
      </c>
      <c r="AH28" s="94" t="s">
        <v>163</v>
      </c>
      <c r="AI28" s="108">
        <v>24</v>
      </c>
    </row>
    <row r="29" spans="1:35" ht="55.2" customHeight="1" x14ac:dyDescent="0.3">
      <c r="A29" s="83" t="s">
        <v>492</v>
      </c>
      <c r="B29" s="80" t="s">
        <v>237</v>
      </c>
      <c r="C29" s="94" t="s">
        <v>1252</v>
      </c>
      <c r="D29" s="93" t="s">
        <v>969</v>
      </c>
      <c r="E29" s="98">
        <v>223750</v>
      </c>
      <c r="F29" s="98">
        <v>0</v>
      </c>
      <c r="G29" s="98">
        <v>44750</v>
      </c>
      <c r="H29" s="98">
        <v>0</v>
      </c>
      <c r="I29" s="79">
        <f t="shared" si="0"/>
        <v>44750</v>
      </c>
      <c r="J29" s="77">
        <v>144000</v>
      </c>
      <c r="K29" s="77">
        <v>35000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98">
        <v>118080</v>
      </c>
      <c r="T29" s="98">
        <v>28700</v>
      </c>
      <c r="U29" s="98">
        <v>32220</v>
      </c>
      <c r="V29" s="140">
        <v>0</v>
      </c>
      <c r="W29" s="140"/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78">
        <f t="shared" si="1"/>
        <v>146780</v>
      </c>
      <c r="AD29" s="78">
        <f t="shared" si="3"/>
        <v>179000</v>
      </c>
      <c r="AE29" s="77">
        <v>0</v>
      </c>
      <c r="AF29" s="77">
        <f t="shared" si="2"/>
        <v>179000</v>
      </c>
      <c r="AG29" s="100" t="s">
        <v>982</v>
      </c>
      <c r="AH29" s="94" t="s">
        <v>163</v>
      </c>
      <c r="AI29" s="108">
        <v>25</v>
      </c>
    </row>
    <row r="30" spans="1:35" ht="55.2" customHeight="1" x14ac:dyDescent="0.3">
      <c r="A30" s="83" t="s">
        <v>493</v>
      </c>
      <c r="B30" s="80" t="s">
        <v>386</v>
      </c>
      <c r="C30" s="94" t="s">
        <v>1253</v>
      </c>
      <c r="D30" s="93" t="s">
        <v>969</v>
      </c>
      <c r="E30" s="98">
        <v>230000</v>
      </c>
      <c r="F30" s="98">
        <v>0</v>
      </c>
      <c r="G30" s="98">
        <v>46000</v>
      </c>
      <c r="H30" s="98">
        <v>0</v>
      </c>
      <c r="I30" s="79">
        <f t="shared" si="0"/>
        <v>46000</v>
      </c>
      <c r="J30" s="77">
        <v>144000</v>
      </c>
      <c r="K30" s="77">
        <v>40000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98">
        <v>118080</v>
      </c>
      <c r="T30" s="98">
        <v>32800</v>
      </c>
      <c r="U30" s="98">
        <v>33120</v>
      </c>
      <c r="V30" s="140">
        <v>0</v>
      </c>
      <c r="W30" s="140"/>
      <c r="X30" s="98">
        <v>0</v>
      </c>
      <c r="Y30" s="98">
        <v>0</v>
      </c>
      <c r="Z30" s="98">
        <v>0</v>
      </c>
      <c r="AA30" s="98">
        <v>0</v>
      </c>
      <c r="AB30" s="98">
        <v>0</v>
      </c>
      <c r="AC30" s="78">
        <f t="shared" si="1"/>
        <v>150880</v>
      </c>
      <c r="AD30" s="78">
        <f t="shared" si="3"/>
        <v>184000</v>
      </c>
      <c r="AE30" s="77">
        <v>0</v>
      </c>
      <c r="AF30" s="77">
        <f t="shared" si="2"/>
        <v>184000</v>
      </c>
      <c r="AG30" s="100" t="s">
        <v>983</v>
      </c>
      <c r="AH30" s="94" t="s">
        <v>163</v>
      </c>
      <c r="AI30" s="108">
        <v>26</v>
      </c>
    </row>
    <row r="31" spans="1:35" ht="55.2" customHeight="1" x14ac:dyDescent="0.3">
      <c r="A31" s="83" t="s">
        <v>494</v>
      </c>
      <c r="B31" s="80" t="s">
        <v>279</v>
      </c>
      <c r="C31" s="94" t="s">
        <v>1254</v>
      </c>
      <c r="D31" s="93" t="s">
        <v>968</v>
      </c>
      <c r="E31" s="99">
        <v>698000</v>
      </c>
      <c r="F31" s="99">
        <v>35000</v>
      </c>
      <c r="G31" s="99">
        <v>0</v>
      </c>
      <c r="H31" s="99">
        <v>0</v>
      </c>
      <c r="I31" s="79">
        <f t="shared" si="0"/>
        <v>0</v>
      </c>
      <c r="J31" s="77">
        <v>144000</v>
      </c>
      <c r="K31" s="77">
        <v>35000</v>
      </c>
      <c r="L31" s="77">
        <v>144000</v>
      </c>
      <c r="M31" s="77">
        <v>0</v>
      </c>
      <c r="N31" s="77">
        <v>0</v>
      </c>
      <c r="O31" s="77">
        <v>72000</v>
      </c>
      <c r="P31" s="77">
        <v>288000</v>
      </c>
      <c r="Q31" s="77">
        <v>15000</v>
      </c>
      <c r="R31" s="77">
        <v>35000</v>
      </c>
      <c r="S31" s="98">
        <v>118080</v>
      </c>
      <c r="T31" s="98">
        <v>28700</v>
      </c>
      <c r="U31" s="98">
        <v>32220</v>
      </c>
      <c r="V31" s="140">
        <v>144000</v>
      </c>
      <c r="W31" s="140"/>
      <c r="X31" s="98">
        <v>0</v>
      </c>
      <c r="Y31" s="98">
        <v>0</v>
      </c>
      <c r="Z31" s="98">
        <v>72000</v>
      </c>
      <c r="AA31" s="98">
        <v>288000</v>
      </c>
      <c r="AB31" s="98">
        <v>15000</v>
      </c>
      <c r="AC31" s="78">
        <f t="shared" si="1"/>
        <v>665780</v>
      </c>
      <c r="AD31" s="78">
        <f t="shared" si="3"/>
        <v>698000</v>
      </c>
      <c r="AE31" s="77">
        <v>35000</v>
      </c>
      <c r="AF31" s="77">
        <f t="shared" si="2"/>
        <v>733000</v>
      </c>
      <c r="AG31" s="100" t="s">
        <v>994</v>
      </c>
      <c r="AH31" s="94" t="s">
        <v>162</v>
      </c>
      <c r="AI31" s="108">
        <v>27</v>
      </c>
    </row>
    <row r="32" spans="1:35" ht="55.2" customHeight="1" x14ac:dyDescent="0.3">
      <c r="A32" s="83" t="s">
        <v>495</v>
      </c>
      <c r="B32" s="80" t="s">
        <v>360</v>
      </c>
      <c r="C32" s="118" t="s">
        <v>1255</v>
      </c>
      <c r="D32" s="93" t="s">
        <v>968</v>
      </c>
      <c r="E32" s="99">
        <v>719000</v>
      </c>
      <c r="F32" s="99">
        <v>0</v>
      </c>
      <c r="G32" s="99">
        <v>0</v>
      </c>
      <c r="H32" s="99">
        <v>0</v>
      </c>
      <c r="I32" s="79">
        <f t="shared" si="0"/>
        <v>0</v>
      </c>
      <c r="J32" s="77">
        <v>144000</v>
      </c>
      <c r="K32" s="77">
        <v>35000</v>
      </c>
      <c r="L32" s="77">
        <v>144000</v>
      </c>
      <c r="M32" s="77">
        <v>0</v>
      </c>
      <c r="N32" s="77">
        <v>0</v>
      </c>
      <c r="O32" s="75">
        <v>108000</v>
      </c>
      <c r="P32" s="75">
        <v>288000</v>
      </c>
      <c r="Q32" s="75">
        <v>0</v>
      </c>
      <c r="R32" s="75">
        <v>0</v>
      </c>
      <c r="S32" s="98">
        <v>118080</v>
      </c>
      <c r="T32" s="98">
        <v>28700</v>
      </c>
      <c r="U32" s="98">
        <v>32220</v>
      </c>
      <c r="V32" s="140">
        <v>144000</v>
      </c>
      <c r="W32" s="140"/>
      <c r="X32" s="98">
        <v>0</v>
      </c>
      <c r="Y32" s="98">
        <v>0</v>
      </c>
      <c r="Z32" s="98">
        <v>108000</v>
      </c>
      <c r="AA32" s="98">
        <v>288000</v>
      </c>
      <c r="AB32" s="98">
        <v>0</v>
      </c>
      <c r="AC32" s="78">
        <f t="shared" si="1"/>
        <v>686780</v>
      </c>
      <c r="AD32" s="78">
        <f t="shared" si="3"/>
        <v>719000</v>
      </c>
      <c r="AE32" s="77">
        <v>0</v>
      </c>
      <c r="AF32" s="77">
        <f t="shared" si="2"/>
        <v>719000</v>
      </c>
      <c r="AG32" s="100" t="s">
        <v>995</v>
      </c>
      <c r="AH32" s="94" t="s">
        <v>162</v>
      </c>
      <c r="AI32" s="108">
        <v>28</v>
      </c>
    </row>
    <row r="33" spans="1:35" ht="55.2" customHeight="1" x14ac:dyDescent="0.3">
      <c r="A33" s="83" t="s">
        <v>496</v>
      </c>
      <c r="B33" s="80" t="s">
        <v>152</v>
      </c>
      <c r="C33" s="96" t="s">
        <v>1256</v>
      </c>
      <c r="D33" s="93" t="s">
        <v>968</v>
      </c>
      <c r="E33" s="98">
        <v>1449166</v>
      </c>
      <c r="F33" s="98">
        <v>0</v>
      </c>
      <c r="G33" s="98">
        <v>0</v>
      </c>
      <c r="H33" s="98">
        <v>0</v>
      </c>
      <c r="I33" s="79">
        <f t="shared" si="0"/>
        <v>0</v>
      </c>
      <c r="J33" s="77">
        <v>144000</v>
      </c>
      <c r="K33" s="77">
        <v>35000</v>
      </c>
      <c r="L33" s="77">
        <v>288000</v>
      </c>
      <c r="M33" s="77">
        <v>442166</v>
      </c>
      <c r="N33" s="77">
        <v>72000</v>
      </c>
      <c r="O33" s="75">
        <v>36000</v>
      </c>
      <c r="P33" s="75">
        <v>432000</v>
      </c>
      <c r="Q33" s="77">
        <v>0</v>
      </c>
      <c r="R33" s="77">
        <v>0</v>
      </c>
      <c r="S33" s="98">
        <v>118080</v>
      </c>
      <c r="T33" s="98">
        <v>28700</v>
      </c>
      <c r="U33" s="98">
        <v>32220</v>
      </c>
      <c r="V33" s="140">
        <v>288000</v>
      </c>
      <c r="W33" s="140"/>
      <c r="X33" s="98">
        <v>442166</v>
      </c>
      <c r="Y33" s="98">
        <v>72000</v>
      </c>
      <c r="Z33" s="98">
        <v>36000</v>
      </c>
      <c r="AA33" s="98">
        <v>432000</v>
      </c>
      <c r="AB33" s="98">
        <v>0</v>
      </c>
      <c r="AC33" s="78">
        <f t="shared" si="1"/>
        <v>1416946</v>
      </c>
      <c r="AD33" s="78">
        <f t="shared" si="3"/>
        <v>1449166</v>
      </c>
      <c r="AE33" s="77">
        <v>0</v>
      </c>
      <c r="AF33" s="77">
        <f t="shared" si="2"/>
        <v>1449166</v>
      </c>
      <c r="AG33" s="100" t="s">
        <v>996</v>
      </c>
      <c r="AH33" s="94" t="s">
        <v>162</v>
      </c>
      <c r="AI33" s="108">
        <v>29</v>
      </c>
    </row>
    <row r="34" spans="1:35" ht="55.2" customHeight="1" x14ac:dyDescent="0.3">
      <c r="A34" s="83" t="s">
        <v>497</v>
      </c>
      <c r="B34" s="80" t="s">
        <v>335</v>
      </c>
      <c r="C34" s="96" t="s">
        <v>1257</v>
      </c>
      <c r="D34" s="93" t="s">
        <v>968</v>
      </c>
      <c r="E34" s="98">
        <v>449900</v>
      </c>
      <c r="F34" s="98">
        <v>0</v>
      </c>
      <c r="G34" s="98">
        <v>0</v>
      </c>
      <c r="H34" s="98">
        <v>0</v>
      </c>
      <c r="I34" s="79">
        <f t="shared" si="0"/>
        <v>0</v>
      </c>
      <c r="J34" s="77">
        <v>144000</v>
      </c>
      <c r="K34" s="77">
        <v>40000</v>
      </c>
      <c r="L34" s="77">
        <v>0</v>
      </c>
      <c r="M34" s="77">
        <v>0</v>
      </c>
      <c r="N34" s="77">
        <v>0</v>
      </c>
      <c r="O34" s="75">
        <v>72000</v>
      </c>
      <c r="P34" s="75">
        <v>144000</v>
      </c>
      <c r="Q34" s="77">
        <v>49900</v>
      </c>
      <c r="R34" s="77">
        <v>0</v>
      </c>
      <c r="S34" s="98">
        <v>118080</v>
      </c>
      <c r="T34" s="98">
        <v>32800</v>
      </c>
      <c r="U34" s="98">
        <v>33120</v>
      </c>
      <c r="V34" s="140">
        <v>0</v>
      </c>
      <c r="W34" s="140"/>
      <c r="X34" s="98">
        <v>0</v>
      </c>
      <c r="Y34" s="98">
        <v>0</v>
      </c>
      <c r="Z34" s="98">
        <v>72000</v>
      </c>
      <c r="AA34" s="98">
        <v>144000</v>
      </c>
      <c r="AB34" s="98">
        <v>49900</v>
      </c>
      <c r="AC34" s="78">
        <f t="shared" si="1"/>
        <v>416780</v>
      </c>
      <c r="AD34" s="78">
        <f t="shared" si="3"/>
        <v>449900</v>
      </c>
      <c r="AE34" s="77">
        <v>0</v>
      </c>
      <c r="AF34" s="77">
        <f t="shared" si="2"/>
        <v>449900</v>
      </c>
      <c r="AG34" s="100" t="s">
        <v>997</v>
      </c>
      <c r="AH34" s="94" t="s">
        <v>162</v>
      </c>
      <c r="AI34" s="108">
        <v>30</v>
      </c>
    </row>
    <row r="35" spans="1:35" ht="55.2" customHeight="1" x14ac:dyDescent="0.3">
      <c r="A35" s="83" t="s">
        <v>498</v>
      </c>
      <c r="B35" s="80" t="s">
        <v>196</v>
      </c>
      <c r="C35" s="95" t="s">
        <v>1258</v>
      </c>
      <c r="D35" s="93" t="s">
        <v>968</v>
      </c>
      <c r="E35" s="98">
        <v>395000</v>
      </c>
      <c r="F35" s="98">
        <v>0</v>
      </c>
      <c r="G35" s="98">
        <v>0</v>
      </c>
      <c r="H35" s="98">
        <v>0</v>
      </c>
      <c r="I35" s="79">
        <f t="shared" si="0"/>
        <v>0</v>
      </c>
      <c r="J35" s="77">
        <v>144000</v>
      </c>
      <c r="K35" s="77">
        <v>35000</v>
      </c>
      <c r="L35" s="77">
        <v>0</v>
      </c>
      <c r="M35" s="77">
        <v>0</v>
      </c>
      <c r="N35" s="77">
        <v>0</v>
      </c>
      <c r="O35" s="75">
        <v>72000</v>
      </c>
      <c r="P35" s="75">
        <v>144000</v>
      </c>
      <c r="Q35" s="77">
        <v>0</v>
      </c>
      <c r="R35" s="77">
        <v>0</v>
      </c>
      <c r="S35" s="98">
        <v>118080</v>
      </c>
      <c r="T35" s="98">
        <v>28700</v>
      </c>
      <c r="U35" s="98">
        <v>32220</v>
      </c>
      <c r="V35" s="140">
        <v>0</v>
      </c>
      <c r="W35" s="140"/>
      <c r="X35" s="98">
        <v>0</v>
      </c>
      <c r="Y35" s="98">
        <v>0</v>
      </c>
      <c r="Z35" s="98">
        <v>72000</v>
      </c>
      <c r="AA35" s="98">
        <v>144000</v>
      </c>
      <c r="AB35" s="98">
        <v>0</v>
      </c>
      <c r="AC35" s="78">
        <f t="shared" si="1"/>
        <v>362780</v>
      </c>
      <c r="AD35" s="78">
        <f t="shared" si="3"/>
        <v>395000</v>
      </c>
      <c r="AE35" s="77">
        <v>0</v>
      </c>
      <c r="AF35" s="77">
        <f t="shared" si="2"/>
        <v>395000</v>
      </c>
      <c r="AG35" s="100" t="s">
        <v>986</v>
      </c>
      <c r="AH35" s="94" t="s">
        <v>162</v>
      </c>
      <c r="AI35" s="108">
        <v>31</v>
      </c>
    </row>
    <row r="36" spans="1:35" ht="55.2" customHeight="1" x14ac:dyDescent="0.3">
      <c r="A36" s="83" t="s">
        <v>499</v>
      </c>
      <c r="B36" s="80" t="s">
        <v>368</v>
      </c>
      <c r="C36" s="95" t="s">
        <v>1259</v>
      </c>
      <c r="D36" s="93" t="s">
        <v>968</v>
      </c>
      <c r="E36" s="98">
        <v>419000</v>
      </c>
      <c r="F36" s="98">
        <v>0</v>
      </c>
      <c r="G36" s="98">
        <v>0</v>
      </c>
      <c r="H36" s="98">
        <v>0</v>
      </c>
      <c r="I36" s="79">
        <f t="shared" si="0"/>
        <v>0</v>
      </c>
      <c r="J36" s="77">
        <v>144000</v>
      </c>
      <c r="K36" s="77">
        <v>35000</v>
      </c>
      <c r="L36" s="77">
        <v>0</v>
      </c>
      <c r="M36" s="77">
        <v>0</v>
      </c>
      <c r="N36" s="77">
        <v>0</v>
      </c>
      <c r="O36" s="75">
        <v>72000</v>
      </c>
      <c r="P36" s="75">
        <v>144000</v>
      </c>
      <c r="Q36" s="77">
        <v>24000</v>
      </c>
      <c r="R36" s="77">
        <v>0</v>
      </c>
      <c r="S36" s="98">
        <v>118080</v>
      </c>
      <c r="T36" s="98">
        <v>28700</v>
      </c>
      <c r="U36" s="98">
        <v>32220</v>
      </c>
      <c r="V36" s="140">
        <v>0</v>
      </c>
      <c r="W36" s="140"/>
      <c r="X36" s="98">
        <v>0</v>
      </c>
      <c r="Y36" s="98">
        <v>0</v>
      </c>
      <c r="Z36" s="98">
        <v>72000</v>
      </c>
      <c r="AA36" s="98">
        <v>144000</v>
      </c>
      <c r="AB36" s="98">
        <v>24000</v>
      </c>
      <c r="AC36" s="78">
        <f t="shared" si="1"/>
        <v>386780</v>
      </c>
      <c r="AD36" s="78">
        <f t="shared" si="3"/>
        <v>419000</v>
      </c>
      <c r="AE36" s="77">
        <v>0</v>
      </c>
      <c r="AF36" s="77">
        <f t="shared" si="2"/>
        <v>419000</v>
      </c>
      <c r="AG36" s="100" t="s">
        <v>998</v>
      </c>
      <c r="AH36" s="94" t="s">
        <v>162</v>
      </c>
      <c r="AI36" s="108">
        <v>32</v>
      </c>
    </row>
    <row r="37" spans="1:35" ht="55.2" customHeight="1" x14ac:dyDescent="0.3">
      <c r="A37" s="83" t="s">
        <v>500</v>
      </c>
      <c r="B37" s="80" t="s">
        <v>194</v>
      </c>
      <c r="C37" s="95" t="s">
        <v>1260</v>
      </c>
      <c r="D37" s="93" t="s">
        <v>968</v>
      </c>
      <c r="E37" s="98">
        <v>395000</v>
      </c>
      <c r="F37" s="98">
        <v>0</v>
      </c>
      <c r="G37" s="98">
        <v>0</v>
      </c>
      <c r="H37" s="98">
        <v>0</v>
      </c>
      <c r="I37" s="79">
        <f t="shared" si="0"/>
        <v>0</v>
      </c>
      <c r="J37" s="77">
        <v>144000</v>
      </c>
      <c r="K37" s="77">
        <v>35000</v>
      </c>
      <c r="L37" s="77">
        <v>0</v>
      </c>
      <c r="M37" s="77">
        <v>0</v>
      </c>
      <c r="N37" s="77">
        <v>0</v>
      </c>
      <c r="O37" s="77">
        <v>72000</v>
      </c>
      <c r="P37" s="77">
        <v>144000</v>
      </c>
      <c r="Q37" s="77">
        <v>0</v>
      </c>
      <c r="R37" s="77">
        <v>0</v>
      </c>
      <c r="S37" s="98">
        <v>118080</v>
      </c>
      <c r="T37" s="98">
        <v>28700</v>
      </c>
      <c r="U37" s="98">
        <v>32220</v>
      </c>
      <c r="V37" s="140">
        <v>0</v>
      </c>
      <c r="W37" s="140"/>
      <c r="X37" s="98">
        <v>0</v>
      </c>
      <c r="Y37" s="98">
        <v>0</v>
      </c>
      <c r="Z37" s="98">
        <v>72000</v>
      </c>
      <c r="AA37" s="98">
        <v>144000</v>
      </c>
      <c r="AB37" s="98">
        <v>0</v>
      </c>
      <c r="AC37" s="78">
        <f t="shared" si="1"/>
        <v>362780</v>
      </c>
      <c r="AD37" s="78">
        <f t="shared" si="3"/>
        <v>395000</v>
      </c>
      <c r="AE37" s="77">
        <v>0</v>
      </c>
      <c r="AF37" s="77">
        <f t="shared" si="2"/>
        <v>395000</v>
      </c>
      <c r="AG37" s="100" t="s">
        <v>986</v>
      </c>
      <c r="AH37" s="94" t="s">
        <v>162</v>
      </c>
      <c r="AI37" s="108">
        <v>33</v>
      </c>
    </row>
    <row r="38" spans="1:35" ht="55.2" customHeight="1" x14ac:dyDescent="0.3">
      <c r="A38" s="83" t="s">
        <v>501</v>
      </c>
      <c r="B38" s="80" t="s">
        <v>293</v>
      </c>
      <c r="C38" s="95" t="s">
        <v>1261</v>
      </c>
      <c r="D38" s="93" t="s">
        <v>968</v>
      </c>
      <c r="E38" s="98">
        <v>395000</v>
      </c>
      <c r="F38" s="98">
        <v>0</v>
      </c>
      <c r="G38" s="98">
        <v>0</v>
      </c>
      <c r="H38" s="98">
        <v>0</v>
      </c>
      <c r="I38" s="79">
        <f t="shared" si="0"/>
        <v>0</v>
      </c>
      <c r="J38" s="77">
        <v>144000</v>
      </c>
      <c r="K38" s="77">
        <v>35000</v>
      </c>
      <c r="L38" s="77">
        <v>0</v>
      </c>
      <c r="M38" s="77">
        <v>0</v>
      </c>
      <c r="N38" s="77">
        <v>0</v>
      </c>
      <c r="O38" s="77">
        <v>72000</v>
      </c>
      <c r="P38" s="77">
        <v>144000</v>
      </c>
      <c r="Q38" s="77">
        <v>0</v>
      </c>
      <c r="R38" s="77">
        <v>0</v>
      </c>
      <c r="S38" s="98">
        <v>118080</v>
      </c>
      <c r="T38" s="98">
        <v>28700</v>
      </c>
      <c r="U38" s="98">
        <v>32220</v>
      </c>
      <c r="V38" s="140">
        <v>0</v>
      </c>
      <c r="W38" s="140"/>
      <c r="X38" s="98">
        <v>0</v>
      </c>
      <c r="Y38" s="98">
        <v>0</v>
      </c>
      <c r="Z38" s="98">
        <v>72000</v>
      </c>
      <c r="AA38" s="98">
        <v>144000</v>
      </c>
      <c r="AB38" s="98">
        <v>0</v>
      </c>
      <c r="AC38" s="78">
        <f t="shared" si="1"/>
        <v>362780</v>
      </c>
      <c r="AD38" s="78">
        <f t="shared" si="3"/>
        <v>395000</v>
      </c>
      <c r="AE38" s="77">
        <v>0</v>
      </c>
      <c r="AF38" s="77">
        <f t="shared" si="2"/>
        <v>395000</v>
      </c>
      <c r="AG38" s="100" t="s">
        <v>986</v>
      </c>
      <c r="AH38" s="94" t="s">
        <v>162</v>
      </c>
      <c r="AI38" s="108">
        <v>34</v>
      </c>
    </row>
    <row r="39" spans="1:35" ht="55.2" customHeight="1" x14ac:dyDescent="0.3">
      <c r="A39" s="83" t="s">
        <v>502</v>
      </c>
      <c r="B39" s="80" t="s">
        <v>200</v>
      </c>
      <c r="C39" s="95" t="s">
        <v>1262</v>
      </c>
      <c r="D39" s="93" t="s">
        <v>968</v>
      </c>
      <c r="E39" s="98">
        <v>395000</v>
      </c>
      <c r="F39" s="98">
        <v>30000</v>
      </c>
      <c r="G39" s="98">
        <v>0</v>
      </c>
      <c r="H39" s="98">
        <v>0</v>
      </c>
      <c r="I39" s="79">
        <f t="shared" si="0"/>
        <v>0</v>
      </c>
      <c r="J39" s="77">
        <v>144000</v>
      </c>
      <c r="K39" s="77">
        <v>35000</v>
      </c>
      <c r="L39" s="77">
        <v>0</v>
      </c>
      <c r="M39" s="77">
        <v>0</v>
      </c>
      <c r="N39" s="77">
        <v>0</v>
      </c>
      <c r="O39" s="77">
        <v>72000</v>
      </c>
      <c r="P39" s="77">
        <v>144000</v>
      </c>
      <c r="Q39" s="77">
        <v>0</v>
      </c>
      <c r="R39" s="77">
        <v>30000</v>
      </c>
      <c r="S39" s="98">
        <v>118080</v>
      </c>
      <c r="T39" s="98">
        <v>28700</v>
      </c>
      <c r="U39" s="98">
        <v>32220</v>
      </c>
      <c r="V39" s="140">
        <v>0</v>
      </c>
      <c r="W39" s="140"/>
      <c r="X39" s="98">
        <v>0</v>
      </c>
      <c r="Y39" s="98">
        <v>0</v>
      </c>
      <c r="Z39" s="98">
        <v>72000</v>
      </c>
      <c r="AA39" s="98">
        <v>144000</v>
      </c>
      <c r="AB39" s="98">
        <v>0</v>
      </c>
      <c r="AC39" s="78">
        <f t="shared" si="1"/>
        <v>362780</v>
      </c>
      <c r="AD39" s="78">
        <f t="shared" si="3"/>
        <v>395000</v>
      </c>
      <c r="AE39" s="77">
        <v>30000</v>
      </c>
      <c r="AF39" s="77">
        <f t="shared" si="2"/>
        <v>425000</v>
      </c>
      <c r="AG39" s="100" t="s">
        <v>999</v>
      </c>
      <c r="AH39" s="94" t="s">
        <v>162</v>
      </c>
      <c r="AI39" s="108">
        <v>35</v>
      </c>
    </row>
    <row r="40" spans="1:35" ht="55.2" customHeight="1" x14ac:dyDescent="0.3">
      <c r="A40" s="83" t="s">
        <v>503</v>
      </c>
      <c r="B40" s="80" t="s">
        <v>194</v>
      </c>
      <c r="C40" s="96" t="s">
        <v>1263</v>
      </c>
      <c r="D40" s="93" t="s">
        <v>968</v>
      </c>
      <c r="E40" s="98">
        <v>1633828</v>
      </c>
      <c r="F40" s="98">
        <v>50000</v>
      </c>
      <c r="G40" s="98">
        <v>0</v>
      </c>
      <c r="H40" s="98">
        <v>0</v>
      </c>
      <c r="I40" s="79">
        <f t="shared" si="0"/>
        <v>0</v>
      </c>
      <c r="J40" s="77">
        <v>144000</v>
      </c>
      <c r="K40" s="77">
        <v>35000</v>
      </c>
      <c r="L40" s="77">
        <v>288000</v>
      </c>
      <c r="M40" s="77">
        <v>590828</v>
      </c>
      <c r="N40" s="77">
        <v>72000</v>
      </c>
      <c r="O40" s="77">
        <v>72000</v>
      </c>
      <c r="P40" s="77">
        <v>432000</v>
      </c>
      <c r="Q40" s="77">
        <v>0</v>
      </c>
      <c r="R40" s="77">
        <v>50000</v>
      </c>
      <c r="S40" s="98">
        <v>118080</v>
      </c>
      <c r="T40" s="98">
        <v>28700</v>
      </c>
      <c r="U40" s="98">
        <v>32220</v>
      </c>
      <c r="V40" s="140">
        <v>288000</v>
      </c>
      <c r="W40" s="140"/>
      <c r="X40" s="98">
        <v>590828</v>
      </c>
      <c r="Y40" s="98">
        <v>72000</v>
      </c>
      <c r="Z40" s="98">
        <v>72000</v>
      </c>
      <c r="AA40" s="98">
        <v>432000</v>
      </c>
      <c r="AB40" s="98">
        <v>0</v>
      </c>
      <c r="AC40" s="78">
        <f t="shared" si="1"/>
        <v>1601608</v>
      </c>
      <c r="AD40" s="78">
        <f t="shared" si="3"/>
        <v>1633828</v>
      </c>
      <c r="AE40" s="77">
        <v>50000</v>
      </c>
      <c r="AF40" s="77">
        <f t="shared" si="2"/>
        <v>1683828</v>
      </c>
      <c r="AG40" s="100" t="s">
        <v>1000</v>
      </c>
      <c r="AH40" s="94" t="s">
        <v>162</v>
      </c>
      <c r="AI40" s="108">
        <v>36</v>
      </c>
    </row>
    <row r="41" spans="1:35" ht="55.2" customHeight="1" x14ac:dyDescent="0.3">
      <c r="A41" s="83" t="s">
        <v>504</v>
      </c>
      <c r="B41" s="80" t="s">
        <v>362</v>
      </c>
      <c r="C41" s="96" t="s">
        <v>1264</v>
      </c>
      <c r="D41" s="93" t="s">
        <v>968</v>
      </c>
      <c r="E41" s="98">
        <v>692500</v>
      </c>
      <c r="F41" s="98">
        <v>0</v>
      </c>
      <c r="G41" s="98">
        <v>0</v>
      </c>
      <c r="H41" s="98">
        <v>0</v>
      </c>
      <c r="I41" s="79">
        <f t="shared" si="0"/>
        <v>0</v>
      </c>
      <c r="J41" s="77">
        <v>144000</v>
      </c>
      <c r="K41" s="77">
        <v>35000</v>
      </c>
      <c r="L41" s="77">
        <v>144000</v>
      </c>
      <c r="M41" s="77">
        <v>0</v>
      </c>
      <c r="N41" s="77">
        <v>0</v>
      </c>
      <c r="O41" s="77">
        <v>72000</v>
      </c>
      <c r="P41" s="77">
        <v>288000</v>
      </c>
      <c r="Q41" s="77">
        <v>9500</v>
      </c>
      <c r="R41" s="77">
        <v>0</v>
      </c>
      <c r="S41" s="98">
        <v>118080</v>
      </c>
      <c r="T41" s="98">
        <v>28700</v>
      </c>
      <c r="U41" s="98">
        <v>32220</v>
      </c>
      <c r="V41" s="140">
        <v>144000</v>
      </c>
      <c r="W41" s="140"/>
      <c r="X41" s="98">
        <v>0</v>
      </c>
      <c r="Y41" s="98">
        <v>0</v>
      </c>
      <c r="Z41" s="98">
        <v>72000</v>
      </c>
      <c r="AA41" s="98">
        <v>288000</v>
      </c>
      <c r="AB41" s="98">
        <v>9500</v>
      </c>
      <c r="AC41" s="78">
        <f t="shared" si="1"/>
        <v>660280</v>
      </c>
      <c r="AD41" s="78">
        <f t="shared" si="3"/>
        <v>692500</v>
      </c>
      <c r="AE41" s="77">
        <v>0</v>
      </c>
      <c r="AF41" s="77">
        <f t="shared" si="2"/>
        <v>692500</v>
      </c>
      <c r="AG41" s="100" t="s">
        <v>1001</v>
      </c>
      <c r="AH41" s="94" t="s">
        <v>162</v>
      </c>
      <c r="AI41" s="108">
        <v>37</v>
      </c>
    </row>
    <row r="42" spans="1:35" ht="55.2" customHeight="1" x14ac:dyDescent="0.3">
      <c r="A42" s="83" t="s">
        <v>505</v>
      </c>
      <c r="B42" s="80" t="s">
        <v>410</v>
      </c>
      <c r="C42" s="96" t="s">
        <v>1265</v>
      </c>
      <c r="D42" s="93" t="s">
        <v>968</v>
      </c>
      <c r="E42" s="98">
        <v>1540500</v>
      </c>
      <c r="F42" s="98">
        <v>35000</v>
      </c>
      <c r="G42" s="98">
        <v>1000</v>
      </c>
      <c r="H42" s="98">
        <v>0</v>
      </c>
      <c r="I42" s="79">
        <f t="shared" si="0"/>
        <v>1000</v>
      </c>
      <c r="J42" s="77">
        <v>144000</v>
      </c>
      <c r="K42" s="77">
        <v>35000</v>
      </c>
      <c r="L42" s="77">
        <v>288000</v>
      </c>
      <c r="M42" s="77">
        <v>445500</v>
      </c>
      <c r="N42" s="77">
        <v>72000</v>
      </c>
      <c r="O42" s="77">
        <v>108000</v>
      </c>
      <c r="P42" s="77">
        <v>432000</v>
      </c>
      <c r="Q42" s="77">
        <v>15000</v>
      </c>
      <c r="R42" s="77">
        <v>35000</v>
      </c>
      <c r="S42" s="98">
        <v>118080</v>
      </c>
      <c r="T42" s="98">
        <v>28700</v>
      </c>
      <c r="U42" s="98">
        <v>32220</v>
      </c>
      <c r="V42" s="140">
        <v>288000</v>
      </c>
      <c r="W42" s="140"/>
      <c r="X42" s="98">
        <v>445500</v>
      </c>
      <c r="Y42" s="98">
        <v>72000</v>
      </c>
      <c r="Z42" s="98">
        <v>108000</v>
      </c>
      <c r="AA42" s="98">
        <v>432000</v>
      </c>
      <c r="AB42" s="98">
        <v>15000</v>
      </c>
      <c r="AC42" s="78">
        <f t="shared" si="1"/>
        <v>1507280</v>
      </c>
      <c r="AD42" s="78">
        <f t="shared" si="3"/>
        <v>1539500</v>
      </c>
      <c r="AE42" s="77">
        <v>35000</v>
      </c>
      <c r="AF42" s="77">
        <f t="shared" si="2"/>
        <v>1574500</v>
      </c>
      <c r="AG42" s="100" t="s">
        <v>1002</v>
      </c>
      <c r="AH42" s="94" t="s">
        <v>162</v>
      </c>
      <c r="AI42" s="108">
        <v>38</v>
      </c>
    </row>
    <row r="43" spans="1:35" ht="55.2" customHeight="1" x14ac:dyDescent="0.3">
      <c r="A43" s="83" t="s">
        <v>506</v>
      </c>
      <c r="B43" s="80" t="s">
        <v>417</v>
      </c>
      <c r="C43" s="94" t="s">
        <v>1266</v>
      </c>
      <c r="D43" s="93" t="s">
        <v>968</v>
      </c>
      <c r="E43" s="98">
        <v>1488500</v>
      </c>
      <c r="F43" s="98">
        <v>40000</v>
      </c>
      <c r="G43" s="98">
        <v>0</v>
      </c>
      <c r="H43" s="98">
        <v>0</v>
      </c>
      <c r="I43" s="79">
        <f t="shared" si="0"/>
        <v>0</v>
      </c>
      <c r="J43" s="77">
        <v>144000</v>
      </c>
      <c r="K43" s="77">
        <v>35000</v>
      </c>
      <c r="L43" s="77">
        <v>288000</v>
      </c>
      <c r="M43" s="77">
        <v>445500</v>
      </c>
      <c r="N43" s="77">
        <v>72000</v>
      </c>
      <c r="O43" s="77">
        <v>72000</v>
      </c>
      <c r="P43" s="77">
        <v>432000</v>
      </c>
      <c r="Q43" s="77">
        <v>0</v>
      </c>
      <c r="R43" s="77">
        <v>40000</v>
      </c>
      <c r="S43" s="98">
        <v>118080</v>
      </c>
      <c r="T43" s="98">
        <v>28700</v>
      </c>
      <c r="U43" s="98">
        <v>32220</v>
      </c>
      <c r="V43" s="140">
        <v>288000</v>
      </c>
      <c r="W43" s="140"/>
      <c r="X43" s="98">
        <v>445500</v>
      </c>
      <c r="Y43" s="98">
        <v>72000</v>
      </c>
      <c r="Z43" s="98">
        <v>72000</v>
      </c>
      <c r="AA43" s="98">
        <v>432000</v>
      </c>
      <c r="AB43" s="98">
        <v>0</v>
      </c>
      <c r="AC43" s="78">
        <f t="shared" si="1"/>
        <v>1456280</v>
      </c>
      <c r="AD43" s="78">
        <f t="shared" si="3"/>
        <v>1488500</v>
      </c>
      <c r="AE43" s="77">
        <v>40000</v>
      </c>
      <c r="AF43" s="77">
        <f t="shared" si="2"/>
        <v>1528500</v>
      </c>
      <c r="AG43" s="100" t="s">
        <v>1003</v>
      </c>
      <c r="AH43" s="94" t="s">
        <v>162</v>
      </c>
      <c r="AI43" s="108">
        <v>39</v>
      </c>
    </row>
    <row r="44" spans="1:35" ht="55.2" customHeight="1" x14ac:dyDescent="0.3">
      <c r="A44" s="83" t="s">
        <v>507</v>
      </c>
      <c r="B44" s="80" t="s">
        <v>381</v>
      </c>
      <c r="C44" s="95" t="s">
        <v>1267</v>
      </c>
      <c r="D44" s="93" t="s">
        <v>969</v>
      </c>
      <c r="E44" s="98">
        <v>230000</v>
      </c>
      <c r="F44" s="98">
        <v>0</v>
      </c>
      <c r="G44" s="98">
        <v>46000</v>
      </c>
      <c r="H44" s="98">
        <v>0</v>
      </c>
      <c r="I44" s="79">
        <f t="shared" si="0"/>
        <v>46000</v>
      </c>
      <c r="J44" s="77">
        <v>144000</v>
      </c>
      <c r="K44" s="77">
        <v>40000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98">
        <v>118080</v>
      </c>
      <c r="T44" s="98">
        <v>32800</v>
      </c>
      <c r="U44" s="98">
        <v>33120</v>
      </c>
      <c r="V44" s="140">
        <v>0</v>
      </c>
      <c r="W44" s="140"/>
      <c r="X44" s="98">
        <v>0</v>
      </c>
      <c r="Y44" s="98">
        <v>0</v>
      </c>
      <c r="Z44" s="98">
        <v>0</v>
      </c>
      <c r="AA44" s="98">
        <v>0</v>
      </c>
      <c r="AB44" s="98">
        <v>0</v>
      </c>
      <c r="AC44" s="78">
        <f t="shared" si="1"/>
        <v>150880</v>
      </c>
      <c r="AD44" s="78">
        <f t="shared" si="3"/>
        <v>184000</v>
      </c>
      <c r="AE44" s="77">
        <v>0</v>
      </c>
      <c r="AF44" s="77">
        <f t="shared" si="2"/>
        <v>184000</v>
      </c>
      <c r="AG44" s="100" t="s">
        <v>983</v>
      </c>
      <c r="AH44" s="94" t="s">
        <v>163</v>
      </c>
      <c r="AI44" s="108">
        <v>40</v>
      </c>
    </row>
    <row r="45" spans="1:35" ht="55.2" customHeight="1" x14ac:dyDescent="0.3">
      <c r="A45" s="83" t="s">
        <v>508</v>
      </c>
      <c r="B45" s="80" t="s">
        <v>329</v>
      </c>
      <c r="C45" s="94" t="s">
        <v>1268</v>
      </c>
      <c r="D45" s="93" t="s">
        <v>969</v>
      </c>
      <c r="E45" s="98">
        <v>223750</v>
      </c>
      <c r="F45" s="98">
        <v>0</v>
      </c>
      <c r="G45" s="98">
        <v>44750</v>
      </c>
      <c r="H45" s="98">
        <v>0</v>
      </c>
      <c r="I45" s="79">
        <f t="shared" si="0"/>
        <v>44750</v>
      </c>
      <c r="J45" s="75">
        <v>144000</v>
      </c>
      <c r="K45" s="77">
        <v>35000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98">
        <v>118080</v>
      </c>
      <c r="T45" s="98">
        <v>28700</v>
      </c>
      <c r="U45" s="98">
        <v>32220</v>
      </c>
      <c r="V45" s="140">
        <v>0</v>
      </c>
      <c r="W45" s="140"/>
      <c r="X45" s="98">
        <v>0</v>
      </c>
      <c r="Y45" s="98">
        <v>0</v>
      </c>
      <c r="Z45" s="98">
        <v>0</v>
      </c>
      <c r="AA45" s="98">
        <v>0</v>
      </c>
      <c r="AB45" s="98">
        <v>0</v>
      </c>
      <c r="AC45" s="78">
        <f t="shared" si="1"/>
        <v>146780</v>
      </c>
      <c r="AD45" s="78">
        <f t="shared" si="3"/>
        <v>179000</v>
      </c>
      <c r="AE45" s="77">
        <v>0</v>
      </c>
      <c r="AF45" s="77">
        <f t="shared" si="2"/>
        <v>179000</v>
      </c>
      <c r="AG45" s="100" t="s">
        <v>982</v>
      </c>
      <c r="AH45" s="94" t="s">
        <v>163</v>
      </c>
      <c r="AI45" s="108">
        <v>41</v>
      </c>
    </row>
    <row r="46" spans="1:35" ht="55.2" customHeight="1" x14ac:dyDescent="0.3">
      <c r="A46" s="83" t="s">
        <v>509</v>
      </c>
      <c r="B46" s="80" t="s">
        <v>395</v>
      </c>
      <c r="C46" s="94" t="s">
        <v>1269</v>
      </c>
      <c r="D46" s="93" t="s">
        <v>969</v>
      </c>
      <c r="E46" s="98">
        <v>223750</v>
      </c>
      <c r="F46" s="98">
        <v>0</v>
      </c>
      <c r="G46" s="98">
        <v>44750</v>
      </c>
      <c r="H46" s="98">
        <v>0</v>
      </c>
      <c r="I46" s="79">
        <f t="shared" si="0"/>
        <v>44750</v>
      </c>
      <c r="J46" s="75">
        <v>144000</v>
      </c>
      <c r="K46" s="75">
        <v>35000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98">
        <v>118080</v>
      </c>
      <c r="T46" s="98">
        <v>28700</v>
      </c>
      <c r="U46" s="98">
        <v>32220</v>
      </c>
      <c r="V46" s="140">
        <v>0</v>
      </c>
      <c r="W46" s="140"/>
      <c r="X46" s="98">
        <v>0</v>
      </c>
      <c r="Y46" s="98">
        <v>0</v>
      </c>
      <c r="Z46" s="98">
        <v>0</v>
      </c>
      <c r="AA46" s="98">
        <v>0</v>
      </c>
      <c r="AB46" s="98">
        <v>0</v>
      </c>
      <c r="AC46" s="78">
        <f t="shared" si="1"/>
        <v>146780</v>
      </c>
      <c r="AD46" s="78">
        <f t="shared" si="3"/>
        <v>179000</v>
      </c>
      <c r="AE46" s="77">
        <v>0</v>
      </c>
      <c r="AF46" s="77">
        <f t="shared" si="2"/>
        <v>179000</v>
      </c>
      <c r="AG46" s="100" t="s">
        <v>982</v>
      </c>
      <c r="AH46" s="94" t="s">
        <v>163</v>
      </c>
      <c r="AI46" s="108">
        <v>42</v>
      </c>
    </row>
    <row r="47" spans="1:35" ht="55.2" customHeight="1" x14ac:dyDescent="0.3">
      <c r="A47" s="83" t="s">
        <v>510</v>
      </c>
      <c r="B47" s="80" t="s">
        <v>152</v>
      </c>
      <c r="C47" s="94" t="s">
        <v>1270</v>
      </c>
      <c r="D47" s="93" t="s">
        <v>969</v>
      </c>
      <c r="E47" s="98">
        <v>223750</v>
      </c>
      <c r="F47" s="98">
        <v>0</v>
      </c>
      <c r="G47" s="98">
        <v>44750</v>
      </c>
      <c r="H47" s="98">
        <v>0</v>
      </c>
      <c r="I47" s="79">
        <f t="shared" si="0"/>
        <v>44750</v>
      </c>
      <c r="J47" s="75">
        <v>144000</v>
      </c>
      <c r="K47" s="75">
        <v>35000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0</v>
      </c>
      <c r="R47" s="75">
        <v>0</v>
      </c>
      <c r="S47" s="98">
        <v>118080</v>
      </c>
      <c r="T47" s="98">
        <v>28700</v>
      </c>
      <c r="U47" s="98">
        <v>32220</v>
      </c>
      <c r="V47" s="140">
        <v>0</v>
      </c>
      <c r="W47" s="140"/>
      <c r="X47" s="98">
        <v>0</v>
      </c>
      <c r="Y47" s="98">
        <v>0</v>
      </c>
      <c r="Z47" s="98">
        <v>0</v>
      </c>
      <c r="AA47" s="98">
        <v>0</v>
      </c>
      <c r="AB47" s="98">
        <v>0</v>
      </c>
      <c r="AC47" s="78">
        <f t="shared" si="1"/>
        <v>146780</v>
      </c>
      <c r="AD47" s="78">
        <f t="shared" si="3"/>
        <v>179000</v>
      </c>
      <c r="AE47" s="77">
        <v>0</v>
      </c>
      <c r="AF47" s="77">
        <f t="shared" si="2"/>
        <v>179000</v>
      </c>
      <c r="AG47" s="100" t="s">
        <v>982</v>
      </c>
      <c r="AH47" s="94" t="s">
        <v>163</v>
      </c>
      <c r="AI47" s="108">
        <v>43</v>
      </c>
    </row>
    <row r="48" spans="1:35" ht="55.2" customHeight="1" x14ac:dyDescent="0.3">
      <c r="A48" s="83" t="s">
        <v>511</v>
      </c>
      <c r="B48" s="80" t="s">
        <v>512</v>
      </c>
      <c r="C48" s="94" t="s">
        <v>1271</v>
      </c>
      <c r="D48" s="93" t="s">
        <v>969</v>
      </c>
      <c r="E48" s="98">
        <v>223750</v>
      </c>
      <c r="F48" s="98">
        <v>0</v>
      </c>
      <c r="G48" s="98">
        <v>44750</v>
      </c>
      <c r="H48" s="98">
        <v>0</v>
      </c>
      <c r="I48" s="79">
        <f t="shared" si="0"/>
        <v>44750</v>
      </c>
      <c r="J48" s="75">
        <v>144000</v>
      </c>
      <c r="K48" s="75">
        <v>35000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98">
        <v>118080</v>
      </c>
      <c r="T48" s="98">
        <v>28700</v>
      </c>
      <c r="U48" s="98">
        <v>32220</v>
      </c>
      <c r="V48" s="140">
        <v>0</v>
      </c>
      <c r="W48" s="140"/>
      <c r="X48" s="98">
        <v>0</v>
      </c>
      <c r="Y48" s="98">
        <v>0</v>
      </c>
      <c r="Z48" s="98">
        <v>0</v>
      </c>
      <c r="AA48" s="98">
        <v>0</v>
      </c>
      <c r="AB48" s="98">
        <v>0</v>
      </c>
      <c r="AC48" s="78">
        <f t="shared" si="1"/>
        <v>146780</v>
      </c>
      <c r="AD48" s="78">
        <f t="shared" si="3"/>
        <v>179000</v>
      </c>
      <c r="AE48" s="77">
        <v>0</v>
      </c>
      <c r="AF48" s="77">
        <f t="shared" si="2"/>
        <v>179000</v>
      </c>
      <c r="AG48" s="100" t="s">
        <v>982</v>
      </c>
      <c r="AH48" s="94" t="s">
        <v>163</v>
      </c>
      <c r="AI48" s="108">
        <v>44</v>
      </c>
    </row>
    <row r="49" spans="1:35" ht="55.2" customHeight="1" x14ac:dyDescent="0.3">
      <c r="A49" s="83" t="s">
        <v>513</v>
      </c>
      <c r="B49" s="80" t="s">
        <v>317</v>
      </c>
      <c r="C49" s="94" t="s">
        <v>1272</v>
      </c>
      <c r="D49" s="93" t="s">
        <v>969</v>
      </c>
      <c r="E49" s="98">
        <v>223750</v>
      </c>
      <c r="F49" s="98">
        <v>0</v>
      </c>
      <c r="G49" s="98">
        <v>44750</v>
      </c>
      <c r="H49" s="98">
        <v>0</v>
      </c>
      <c r="I49" s="79">
        <f t="shared" si="0"/>
        <v>44750</v>
      </c>
      <c r="J49" s="75">
        <v>144000</v>
      </c>
      <c r="K49" s="77">
        <v>35000</v>
      </c>
      <c r="L49" s="77">
        <v>0</v>
      </c>
      <c r="M49" s="77">
        <v>0</v>
      </c>
      <c r="N49" s="77">
        <v>0</v>
      </c>
      <c r="O49" s="75">
        <v>0</v>
      </c>
      <c r="P49" s="75">
        <v>0</v>
      </c>
      <c r="Q49" s="75">
        <v>0</v>
      </c>
      <c r="R49" s="75">
        <v>0</v>
      </c>
      <c r="S49" s="98">
        <v>118080</v>
      </c>
      <c r="T49" s="98">
        <v>28700</v>
      </c>
      <c r="U49" s="98">
        <v>32220</v>
      </c>
      <c r="V49" s="140">
        <v>0</v>
      </c>
      <c r="W49" s="140"/>
      <c r="X49" s="98">
        <v>0</v>
      </c>
      <c r="Y49" s="98">
        <v>0</v>
      </c>
      <c r="Z49" s="98">
        <v>0</v>
      </c>
      <c r="AA49" s="98">
        <v>0</v>
      </c>
      <c r="AB49" s="98">
        <v>0</v>
      </c>
      <c r="AC49" s="78">
        <f t="shared" si="1"/>
        <v>146780</v>
      </c>
      <c r="AD49" s="78">
        <f t="shared" si="3"/>
        <v>179000</v>
      </c>
      <c r="AE49" s="77">
        <v>0</v>
      </c>
      <c r="AF49" s="77">
        <f t="shared" si="2"/>
        <v>179000</v>
      </c>
      <c r="AG49" s="100" t="s">
        <v>982</v>
      </c>
      <c r="AH49" s="94" t="s">
        <v>163</v>
      </c>
      <c r="AI49" s="108">
        <v>45</v>
      </c>
    </row>
    <row r="50" spans="1:35" ht="55.2" customHeight="1" x14ac:dyDescent="0.3">
      <c r="A50" s="83" t="s">
        <v>514</v>
      </c>
      <c r="B50" s="80" t="s">
        <v>339</v>
      </c>
      <c r="C50" s="112" t="s">
        <v>1273</v>
      </c>
      <c r="D50" s="93" t="s">
        <v>968</v>
      </c>
      <c r="E50" s="98">
        <v>1579828</v>
      </c>
      <c r="F50" s="98">
        <v>30000</v>
      </c>
      <c r="G50" s="98">
        <v>0</v>
      </c>
      <c r="H50" s="98">
        <v>0</v>
      </c>
      <c r="I50" s="79">
        <f t="shared" si="0"/>
        <v>0</v>
      </c>
      <c r="J50" s="75">
        <v>144000</v>
      </c>
      <c r="K50" s="77">
        <v>35000</v>
      </c>
      <c r="L50" s="77">
        <v>288000</v>
      </c>
      <c r="M50" s="77">
        <v>536828</v>
      </c>
      <c r="N50" s="77">
        <v>72000</v>
      </c>
      <c r="O50" s="75">
        <v>72000</v>
      </c>
      <c r="P50" s="75">
        <v>432000</v>
      </c>
      <c r="Q50" s="75">
        <v>0</v>
      </c>
      <c r="R50" s="75">
        <v>30000</v>
      </c>
      <c r="S50" s="98">
        <v>118080</v>
      </c>
      <c r="T50" s="98">
        <v>28700</v>
      </c>
      <c r="U50" s="98">
        <v>32220</v>
      </c>
      <c r="V50" s="140">
        <v>288000</v>
      </c>
      <c r="W50" s="140"/>
      <c r="X50" s="98">
        <v>536828</v>
      </c>
      <c r="Y50" s="98">
        <v>72000</v>
      </c>
      <c r="Z50" s="98">
        <v>72000</v>
      </c>
      <c r="AA50" s="98">
        <v>432000</v>
      </c>
      <c r="AB50" s="98">
        <v>0</v>
      </c>
      <c r="AC50" s="78">
        <f t="shared" si="1"/>
        <v>1547608</v>
      </c>
      <c r="AD50" s="78">
        <f t="shared" si="3"/>
        <v>1579828</v>
      </c>
      <c r="AE50" s="77">
        <v>30000</v>
      </c>
      <c r="AF50" s="77">
        <f t="shared" si="2"/>
        <v>1609828</v>
      </c>
      <c r="AG50" s="100" t="s">
        <v>1004</v>
      </c>
      <c r="AH50" s="94" t="s">
        <v>162</v>
      </c>
      <c r="AI50" s="108">
        <v>46</v>
      </c>
    </row>
    <row r="51" spans="1:35" ht="55.2" customHeight="1" x14ac:dyDescent="0.3">
      <c r="A51" s="83" t="s">
        <v>515</v>
      </c>
      <c r="B51" s="80" t="s">
        <v>255</v>
      </c>
      <c r="C51" s="95" t="s">
        <v>1274</v>
      </c>
      <c r="D51" s="93" t="s">
        <v>969</v>
      </c>
      <c r="E51" s="98">
        <v>223750</v>
      </c>
      <c r="F51" s="98">
        <v>0</v>
      </c>
      <c r="G51" s="98">
        <v>44750</v>
      </c>
      <c r="H51" s="98">
        <v>0</v>
      </c>
      <c r="I51" s="79">
        <f t="shared" si="0"/>
        <v>44750</v>
      </c>
      <c r="J51" s="75">
        <v>144000</v>
      </c>
      <c r="K51" s="77">
        <v>35000</v>
      </c>
      <c r="L51" s="77">
        <v>0</v>
      </c>
      <c r="M51" s="77">
        <v>0</v>
      </c>
      <c r="N51" s="77">
        <v>0</v>
      </c>
      <c r="O51" s="75">
        <v>0</v>
      </c>
      <c r="P51" s="75">
        <v>0</v>
      </c>
      <c r="Q51" s="75">
        <v>0</v>
      </c>
      <c r="R51" s="75">
        <v>0</v>
      </c>
      <c r="S51" s="98">
        <v>118080</v>
      </c>
      <c r="T51" s="98">
        <v>28700</v>
      </c>
      <c r="U51" s="98">
        <v>32220</v>
      </c>
      <c r="V51" s="140">
        <v>0</v>
      </c>
      <c r="W51" s="140"/>
      <c r="X51" s="98">
        <v>0</v>
      </c>
      <c r="Y51" s="98">
        <v>0</v>
      </c>
      <c r="Z51" s="98">
        <v>0</v>
      </c>
      <c r="AA51" s="98">
        <v>0</v>
      </c>
      <c r="AB51" s="98">
        <v>0</v>
      </c>
      <c r="AC51" s="78">
        <f t="shared" si="1"/>
        <v>146780</v>
      </c>
      <c r="AD51" s="78">
        <f t="shared" si="3"/>
        <v>179000</v>
      </c>
      <c r="AE51" s="77">
        <v>0</v>
      </c>
      <c r="AF51" s="77">
        <f t="shared" si="2"/>
        <v>179000</v>
      </c>
      <c r="AG51" s="100" t="s">
        <v>982</v>
      </c>
      <c r="AH51" s="94" t="s">
        <v>163</v>
      </c>
      <c r="AI51" s="108">
        <v>47</v>
      </c>
    </row>
    <row r="52" spans="1:35" ht="55.2" customHeight="1" x14ac:dyDescent="0.3">
      <c r="A52" s="83" t="s">
        <v>516</v>
      </c>
      <c r="B52" s="80" t="s">
        <v>424</v>
      </c>
      <c r="C52" s="95" t="s">
        <v>1275</v>
      </c>
      <c r="D52" s="93" t="s">
        <v>969</v>
      </c>
      <c r="E52" s="98">
        <v>223750</v>
      </c>
      <c r="F52" s="98">
        <v>0</v>
      </c>
      <c r="G52" s="98">
        <v>44750</v>
      </c>
      <c r="H52" s="98">
        <v>0</v>
      </c>
      <c r="I52" s="79">
        <f t="shared" si="0"/>
        <v>44750</v>
      </c>
      <c r="J52" s="75">
        <v>144000</v>
      </c>
      <c r="K52" s="77">
        <v>35000</v>
      </c>
      <c r="L52" s="77">
        <v>0</v>
      </c>
      <c r="M52" s="77">
        <v>0</v>
      </c>
      <c r="N52" s="77">
        <v>0</v>
      </c>
      <c r="O52" s="75">
        <v>0</v>
      </c>
      <c r="P52" s="75">
        <v>0</v>
      </c>
      <c r="Q52" s="75">
        <v>0</v>
      </c>
      <c r="R52" s="75">
        <v>0</v>
      </c>
      <c r="S52" s="98">
        <v>118080</v>
      </c>
      <c r="T52" s="98">
        <v>28700</v>
      </c>
      <c r="U52" s="98">
        <v>32220</v>
      </c>
      <c r="V52" s="140">
        <v>0</v>
      </c>
      <c r="W52" s="140"/>
      <c r="X52" s="98">
        <v>0</v>
      </c>
      <c r="Y52" s="98">
        <v>0</v>
      </c>
      <c r="Z52" s="98">
        <v>0</v>
      </c>
      <c r="AA52" s="98">
        <v>0</v>
      </c>
      <c r="AB52" s="98">
        <v>0</v>
      </c>
      <c r="AC52" s="78">
        <f t="shared" si="1"/>
        <v>146780</v>
      </c>
      <c r="AD52" s="78">
        <f t="shared" si="3"/>
        <v>179000</v>
      </c>
      <c r="AE52" s="77">
        <v>0</v>
      </c>
      <c r="AF52" s="77">
        <f t="shared" si="2"/>
        <v>179000</v>
      </c>
      <c r="AG52" s="100" t="s">
        <v>982</v>
      </c>
      <c r="AH52" s="94" t="s">
        <v>163</v>
      </c>
      <c r="AI52" s="108">
        <v>48</v>
      </c>
    </row>
    <row r="53" spans="1:35" ht="55.2" customHeight="1" x14ac:dyDescent="0.3">
      <c r="A53" s="83" t="s">
        <v>517</v>
      </c>
      <c r="B53" s="80" t="s">
        <v>164</v>
      </c>
      <c r="C53" s="94" t="s">
        <v>1276</v>
      </c>
      <c r="D53" s="93" t="s">
        <v>969</v>
      </c>
      <c r="E53" s="98">
        <v>223750</v>
      </c>
      <c r="F53" s="98">
        <v>0</v>
      </c>
      <c r="G53" s="98">
        <v>44750</v>
      </c>
      <c r="H53" s="98">
        <v>0</v>
      </c>
      <c r="I53" s="79">
        <f t="shared" si="0"/>
        <v>44750</v>
      </c>
      <c r="J53" s="77">
        <v>144000</v>
      </c>
      <c r="K53" s="77">
        <v>35000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98">
        <v>118080</v>
      </c>
      <c r="T53" s="98">
        <v>28700</v>
      </c>
      <c r="U53" s="98">
        <v>32220</v>
      </c>
      <c r="V53" s="140">
        <v>0</v>
      </c>
      <c r="W53" s="140"/>
      <c r="X53" s="98">
        <v>0</v>
      </c>
      <c r="Y53" s="98">
        <v>0</v>
      </c>
      <c r="Z53" s="98">
        <v>0</v>
      </c>
      <c r="AA53" s="98">
        <v>0</v>
      </c>
      <c r="AB53" s="98">
        <v>0</v>
      </c>
      <c r="AC53" s="78">
        <f t="shared" si="1"/>
        <v>146780</v>
      </c>
      <c r="AD53" s="78">
        <f t="shared" si="3"/>
        <v>179000</v>
      </c>
      <c r="AE53" s="77">
        <v>0</v>
      </c>
      <c r="AF53" s="77">
        <f t="shared" si="2"/>
        <v>179000</v>
      </c>
      <c r="AG53" s="100" t="s">
        <v>982</v>
      </c>
      <c r="AH53" s="94" t="s">
        <v>163</v>
      </c>
      <c r="AI53" s="108">
        <v>49</v>
      </c>
    </row>
    <row r="54" spans="1:35" ht="55.2" customHeight="1" x14ac:dyDescent="0.3">
      <c r="A54" s="83" t="s">
        <v>518</v>
      </c>
      <c r="B54" s="80" t="s">
        <v>166</v>
      </c>
      <c r="C54" s="95" t="s">
        <v>1277</v>
      </c>
      <c r="D54" s="93" t="s">
        <v>969</v>
      </c>
      <c r="E54" s="98">
        <v>223750</v>
      </c>
      <c r="F54" s="98">
        <v>0</v>
      </c>
      <c r="G54" s="98">
        <v>44750</v>
      </c>
      <c r="H54" s="98">
        <v>0</v>
      </c>
      <c r="I54" s="79">
        <f t="shared" si="0"/>
        <v>44750</v>
      </c>
      <c r="J54" s="77">
        <v>144000</v>
      </c>
      <c r="K54" s="77">
        <v>35000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98">
        <v>118080</v>
      </c>
      <c r="T54" s="98">
        <v>28700</v>
      </c>
      <c r="U54" s="98">
        <v>32220</v>
      </c>
      <c r="V54" s="140">
        <v>0</v>
      </c>
      <c r="W54" s="140"/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78">
        <f t="shared" si="1"/>
        <v>146780</v>
      </c>
      <c r="AD54" s="78">
        <f t="shared" si="3"/>
        <v>179000</v>
      </c>
      <c r="AE54" s="77">
        <v>0</v>
      </c>
      <c r="AF54" s="77">
        <f t="shared" si="2"/>
        <v>179000</v>
      </c>
      <c r="AG54" s="100" t="s">
        <v>982</v>
      </c>
      <c r="AH54" s="94" t="s">
        <v>163</v>
      </c>
      <c r="AI54" s="108">
        <v>50</v>
      </c>
    </row>
    <row r="55" spans="1:35" ht="55.2" customHeight="1" x14ac:dyDescent="0.3">
      <c r="A55" s="83" t="s">
        <v>519</v>
      </c>
      <c r="B55" s="80" t="s">
        <v>520</v>
      </c>
      <c r="C55" s="92" t="s">
        <v>1278</v>
      </c>
      <c r="D55" s="93" t="s">
        <v>969</v>
      </c>
      <c r="E55" s="98">
        <v>223750</v>
      </c>
      <c r="F55" s="98">
        <v>0</v>
      </c>
      <c r="G55" s="98">
        <v>44750</v>
      </c>
      <c r="H55" s="98">
        <v>0</v>
      </c>
      <c r="I55" s="79">
        <f t="shared" si="0"/>
        <v>44750</v>
      </c>
      <c r="J55" s="77">
        <v>144000</v>
      </c>
      <c r="K55" s="77">
        <v>35000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98">
        <v>118080</v>
      </c>
      <c r="T55" s="98">
        <v>28700</v>
      </c>
      <c r="U55" s="98">
        <v>32220</v>
      </c>
      <c r="V55" s="140">
        <v>0</v>
      </c>
      <c r="W55" s="140"/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78">
        <f t="shared" si="1"/>
        <v>146780</v>
      </c>
      <c r="AD55" s="78">
        <f t="shared" si="3"/>
        <v>179000</v>
      </c>
      <c r="AE55" s="77">
        <v>0</v>
      </c>
      <c r="AF55" s="77">
        <f t="shared" si="2"/>
        <v>179000</v>
      </c>
      <c r="AG55" s="100" t="s">
        <v>982</v>
      </c>
      <c r="AH55" s="94" t="s">
        <v>163</v>
      </c>
      <c r="AI55" s="108">
        <v>51</v>
      </c>
    </row>
    <row r="56" spans="1:35" ht="55.2" customHeight="1" x14ac:dyDescent="0.3">
      <c r="A56" s="83" t="s">
        <v>521</v>
      </c>
      <c r="B56" s="80">
        <v>26029523</v>
      </c>
      <c r="C56" s="92" t="s">
        <v>1279</v>
      </c>
      <c r="D56" s="93" t="s">
        <v>969</v>
      </c>
      <c r="E56" s="98">
        <v>228250</v>
      </c>
      <c r="F56" s="98">
        <v>29000</v>
      </c>
      <c r="G56" s="98">
        <v>45650</v>
      </c>
      <c r="H56" s="98">
        <v>8700</v>
      </c>
      <c r="I56" s="79">
        <f t="shared" si="0"/>
        <v>54350</v>
      </c>
      <c r="J56" s="77">
        <v>144000</v>
      </c>
      <c r="K56" s="77">
        <v>35000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3600</v>
      </c>
      <c r="R56" s="77">
        <v>20300</v>
      </c>
      <c r="S56" s="98">
        <v>118080</v>
      </c>
      <c r="T56" s="98">
        <v>28700</v>
      </c>
      <c r="U56" s="98">
        <v>32220</v>
      </c>
      <c r="V56" s="140">
        <v>0</v>
      </c>
      <c r="W56" s="140"/>
      <c r="X56" s="98">
        <v>0</v>
      </c>
      <c r="Y56" s="98">
        <v>0</v>
      </c>
      <c r="Z56" s="98">
        <v>0</v>
      </c>
      <c r="AA56" s="98">
        <v>0</v>
      </c>
      <c r="AB56" s="98">
        <v>3600</v>
      </c>
      <c r="AC56" s="78">
        <f t="shared" si="1"/>
        <v>150380</v>
      </c>
      <c r="AD56" s="78">
        <f t="shared" si="3"/>
        <v>182600</v>
      </c>
      <c r="AE56" s="77">
        <v>20300</v>
      </c>
      <c r="AF56" s="77">
        <f t="shared" si="2"/>
        <v>202900</v>
      </c>
      <c r="AG56" s="100" t="s">
        <v>1005</v>
      </c>
      <c r="AH56" s="94" t="s">
        <v>163</v>
      </c>
      <c r="AI56" s="108">
        <v>52</v>
      </c>
    </row>
    <row r="57" spans="1:35" ht="55.2" customHeight="1" x14ac:dyDescent="0.3">
      <c r="A57" s="83" t="s">
        <v>522</v>
      </c>
      <c r="B57" s="80" t="s">
        <v>342</v>
      </c>
      <c r="C57" s="95" t="s">
        <v>1280</v>
      </c>
      <c r="D57" s="93" t="s">
        <v>968</v>
      </c>
      <c r="E57" s="98">
        <v>1524828</v>
      </c>
      <c r="F57" s="98">
        <v>42000</v>
      </c>
      <c r="G57" s="98">
        <v>0</v>
      </c>
      <c r="H57" s="98">
        <v>0</v>
      </c>
      <c r="I57" s="79">
        <f t="shared" si="0"/>
        <v>0</v>
      </c>
      <c r="J57" s="77">
        <v>144000</v>
      </c>
      <c r="K57" s="77">
        <v>35000</v>
      </c>
      <c r="L57" s="77">
        <v>288000</v>
      </c>
      <c r="M57" s="77">
        <v>509828</v>
      </c>
      <c r="N57" s="77">
        <v>72000</v>
      </c>
      <c r="O57" s="77">
        <v>36000</v>
      </c>
      <c r="P57" s="77">
        <v>432000</v>
      </c>
      <c r="Q57" s="77">
        <v>8000</v>
      </c>
      <c r="R57" s="77">
        <v>42000</v>
      </c>
      <c r="S57" s="98">
        <v>118080</v>
      </c>
      <c r="T57" s="98">
        <v>28700</v>
      </c>
      <c r="U57" s="98">
        <v>32220</v>
      </c>
      <c r="V57" s="140">
        <v>288000</v>
      </c>
      <c r="W57" s="140"/>
      <c r="X57" s="98">
        <v>509828</v>
      </c>
      <c r="Y57" s="98">
        <v>72000</v>
      </c>
      <c r="Z57" s="98">
        <v>36000</v>
      </c>
      <c r="AA57" s="98">
        <v>432000</v>
      </c>
      <c r="AB57" s="98">
        <v>8000</v>
      </c>
      <c r="AC57" s="78">
        <f t="shared" si="1"/>
        <v>1492608</v>
      </c>
      <c r="AD57" s="78">
        <f t="shared" si="3"/>
        <v>1524828</v>
      </c>
      <c r="AE57" s="77">
        <v>42000</v>
      </c>
      <c r="AF57" s="77">
        <f t="shared" si="2"/>
        <v>1566828</v>
      </c>
      <c r="AG57" s="100" t="s">
        <v>1006</v>
      </c>
      <c r="AH57" s="94" t="s">
        <v>162</v>
      </c>
      <c r="AI57" s="108">
        <v>53</v>
      </c>
    </row>
    <row r="58" spans="1:35" ht="55.2" customHeight="1" x14ac:dyDescent="0.3">
      <c r="A58" s="83" t="s">
        <v>523</v>
      </c>
      <c r="B58" s="80" t="s">
        <v>342</v>
      </c>
      <c r="C58" s="96" t="s">
        <v>1281</v>
      </c>
      <c r="D58" s="93" t="s">
        <v>968</v>
      </c>
      <c r="E58" s="98">
        <v>1430310</v>
      </c>
      <c r="F58" s="98">
        <v>0</v>
      </c>
      <c r="G58" s="98">
        <v>0</v>
      </c>
      <c r="H58" s="98">
        <v>0</v>
      </c>
      <c r="I58" s="79">
        <f t="shared" si="0"/>
        <v>0</v>
      </c>
      <c r="J58" s="75">
        <v>144000</v>
      </c>
      <c r="K58" s="77">
        <v>35000</v>
      </c>
      <c r="L58" s="77">
        <v>288000</v>
      </c>
      <c r="M58" s="77">
        <v>423310</v>
      </c>
      <c r="N58" s="77">
        <v>72000</v>
      </c>
      <c r="O58" s="75">
        <v>36000</v>
      </c>
      <c r="P58" s="75">
        <v>432000</v>
      </c>
      <c r="Q58" s="75">
        <v>0</v>
      </c>
      <c r="R58" s="75">
        <v>0</v>
      </c>
      <c r="S58" s="98">
        <v>118080</v>
      </c>
      <c r="T58" s="98">
        <v>28700</v>
      </c>
      <c r="U58" s="98">
        <v>32220</v>
      </c>
      <c r="V58" s="140">
        <v>288000</v>
      </c>
      <c r="W58" s="140"/>
      <c r="X58" s="98">
        <v>423310</v>
      </c>
      <c r="Y58" s="98">
        <v>72000</v>
      </c>
      <c r="Z58" s="98">
        <v>36000</v>
      </c>
      <c r="AA58" s="98">
        <v>432000</v>
      </c>
      <c r="AB58" s="98">
        <v>0</v>
      </c>
      <c r="AC58" s="78">
        <f t="shared" si="1"/>
        <v>1398090</v>
      </c>
      <c r="AD58" s="78">
        <f t="shared" si="3"/>
        <v>1430310</v>
      </c>
      <c r="AE58" s="77">
        <v>0</v>
      </c>
      <c r="AF58" s="77">
        <f t="shared" si="2"/>
        <v>1430310</v>
      </c>
      <c r="AG58" s="100" t="s">
        <v>1007</v>
      </c>
      <c r="AH58" s="94" t="s">
        <v>162</v>
      </c>
      <c r="AI58" s="108">
        <v>54</v>
      </c>
    </row>
    <row r="59" spans="1:35" ht="55.2" customHeight="1" x14ac:dyDescent="0.3">
      <c r="A59" s="83" t="s">
        <v>524</v>
      </c>
      <c r="B59" s="80" t="s">
        <v>245</v>
      </c>
      <c r="C59" s="94" t="s">
        <v>1282</v>
      </c>
      <c r="D59" s="93" t="s">
        <v>969</v>
      </c>
      <c r="E59" s="98">
        <v>223750</v>
      </c>
      <c r="F59" s="98">
        <v>53100</v>
      </c>
      <c r="G59" s="98">
        <v>44750</v>
      </c>
      <c r="H59" s="98">
        <v>23100</v>
      </c>
      <c r="I59" s="79">
        <f t="shared" si="0"/>
        <v>67850</v>
      </c>
      <c r="J59" s="75">
        <v>144000</v>
      </c>
      <c r="K59" s="77">
        <v>35000</v>
      </c>
      <c r="L59" s="77">
        <v>0</v>
      </c>
      <c r="M59" s="77">
        <v>0</v>
      </c>
      <c r="N59" s="77">
        <v>0</v>
      </c>
      <c r="O59" s="75">
        <v>0</v>
      </c>
      <c r="P59" s="75">
        <v>0</v>
      </c>
      <c r="Q59" s="75">
        <v>0</v>
      </c>
      <c r="R59" s="75">
        <v>30000</v>
      </c>
      <c r="S59" s="98">
        <v>118080</v>
      </c>
      <c r="T59" s="98">
        <v>28700</v>
      </c>
      <c r="U59" s="98">
        <v>32220</v>
      </c>
      <c r="V59" s="140">
        <v>0</v>
      </c>
      <c r="W59" s="140"/>
      <c r="X59" s="98">
        <v>0</v>
      </c>
      <c r="Y59" s="98">
        <v>0</v>
      </c>
      <c r="Z59" s="98">
        <v>0</v>
      </c>
      <c r="AA59" s="98">
        <v>0</v>
      </c>
      <c r="AB59" s="98">
        <v>0</v>
      </c>
      <c r="AC59" s="78">
        <f t="shared" si="1"/>
        <v>146780</v>
      </c>
      <c r="AD59" s="78">
        <f t="shared" si="3"/>
        <v>179000</v>
      </c>
      <c r="AE59" s="77">
        <v>30000</v>
      </c>
      <c r="AF59" s="77">
        <f t="shared" si="2"/>
        <v>209000</v>
      </c>
      <c r="AG59" s="100" t="s">
        <v>1008</v>
      </c>
      <c r="AH59" s="94" t="s">
        <v>163</v>
      </c>
      <c r="AI59" s="108">
        <v>55</v>
      </c>
    </row>
    <row r="60" spans="1:35" ht="55.2" customHeight="1" x14ac:dyDescent="0.3">
      <c r="A60" s="83" t="s">
        <v>525</v>
      </c>
      <c r="B60" s="80" t="s">
        <v>405</v>
      </c>
      <c r="C60" s="95" t="s">
        <v>1283</v>
      </c>
      <c r="D60" s="93" t="s">
        <v>969</v>
      </c>
      <c r="E60" s="98">
        <v>242750</v>
      </c>
      <c r="F60" s="98">
        <v>29000</v>
      </c>
      <c r="G60" s="98">
        <v>53750</v>
      </c>
      <c r="H60" s="98">
        <v>9000</v>
      </c>
      <c r="I60" s="79">
        <f t="shared" si="0"/>
        <v>62750</v>
      </c>
      <c r="J60" s="75">
        <v>144000</v>
      </c>
      <c r="K60" s="77">
        <v>35000</v>
      </c>
      <c r="L60" s="77">
        <v>0</v>
      </c>
      <c r="M60" s="77">
        <v>0</v>
      </c>
      <c r="N60" s="77">
        <v>0</v>
      </c>
      <c r="O60" s="75">
        <v>0</v>
      </c>
      <c r="P60" s="75">
        <v>0</v>
      </c>
      <c r="Q60" s="75">
        <v>10000</v>
      </c>
      <c r="R60" s="75">
        <v>20000</v>
      </c>
      <c r="S60" s="98">
        <v>118080</v>
      </c>
      <c r="T60" s="98">
        <v>28700</v>
      </c>
      <c r="U60" s="98">
        <v>32220</v>
      </c>
      <c r="V60" s="140">
        <v>0</v>
      </c>
      <c r="W60" s="140"/>
      <c r="X60" s="98">
        <v>0</v>
      </c>
      <c r="Y60" s="98">
        <v>0</v>
      </c>
      <c r="Z60" s="98">
        <v>0</v>
      </c>
      <c r="AA60" s="98">
        <v>0</v>
      </c>
      <c r="AB60" s="98">
        <v>10000</v>
      </c>
      <c r="AC60" s="78">
        <f t="shared" si="1"/>
        <v>156780</v>
      </c>
      <c r="AD60" s="78">
        <f t="shared" si="3"/>
        <v>189000</v>
      </c>
      <c r="AE60" s="77">
        <v>20000</v>
      </c>
      <c r="AF60" s="77">
        <f t="shared" si="2"/>
        <v>209000</v>
      </c>
      <c r="AG60" s="100" t="s">
        <v>1009</v>
      </c>
      <c r="AH60" s="94" t="s">
        <v>163</v>
      </c>
      <c r="AI60" s="108">
        <v>56</v>
      </c>
    </row>
    <row r="61" spans="1:35" ht="55.2" customHeight="1" x14ac:dyDescent="0.3">
      <c r="A61" s="83" t="s">
        <v>526</v>
      </c>
      <c r="B61" s="80" t="s">
        <v>219</v>
      </c>
      <c r="C61" s="95" t="s">
        <v>1284</v>
      </c>
      <c r="D61" s="93" t="s">
        <v>968</v>
      </c>
      <c r="E61" s="98">
        <v>395000</v>
      </c>
      <c r="F61" s="98">
        <v>0</v>
      </c>
      <c r="G61" s="98">
        <v>0</v>
      </c>
      <c r="H61" s="98">
        <v>0</v>
      </c>
      <c r="I61" s="79">
        <f t="shared" si="0"/>
        <v>0</v>
      </c>
      <c r="J61" s="75">
        <v>144000</v>
      </c>
      <c r="K61" s="77">
        <v>35000</v>
      </c>
      <c r="L61" s="77">
        <v>0</v>
      </c>
      <c r="M61" s="77">
        <v>0</v>
      </c>
      <c r="N61" s="77">
        <v>0</v>
      </c>
      <c r="O61" s="75">
        <v>72000</v>
      </c>
      <c r="P61" s="75">
        <v>144000</v>
      </c>
      <c r="Q61" s="75">
        <v>0</v>
      </c>
      <c r="R61" s="75">
        <v>0</v>
      </c>
      <c r="S61" s="98">
        <v>118080</v>
      </c>
      <c r="T61" s="98">
        <v>28700</v>
      </c>
      <c r="U61" s="98">
        <v>32220</v>
      </c>
      <c r="V61" s="140">
        <v>0</v>
      </c>
      <c r="W61" s="140"/>
      <c r="X61" s="98">
        <v>0</v>
      </c>
      <c r="Y61" s="98">
        <v>0</v>
      </c>
      <c r="Z61" s="98">
        <v>72000</v>
      </c>
      <c r="AA61" s="98">
        <v>144000</v>
      </c>
      <c r="AB61" s="98">
        <v>0</v>
      </c>
      <c r="AC61" s="78">
        <f t="shared" si="1"/>
        <v>362780</v>
      </c>
      <c r="AD61" s="78">
        <f t="shared" si="3"/>
        <v>395000</v>
      </c>
      <c r="AE61" s="77">
        <v>0</v>
      </c>
      <c r="AF61" s="77">
        <f t="shared" si="2"/>
        <v>395000</v>
      </c>
      <c r="AG61" s="100" t="s">
        <v>986</v>
      </c>
      <c r="AH61" s="94" t="s">
        <v>162</v>
      </c>
      <c r="AI61" s="108">
        <v>57</v>
      </c>
    </row>
    <row r="62" spans="1:35" ht="55.2" customHeight="1" x14ac:dyDescent="0.3">
      <c r="A62" s="83" t="s">
        <v>527</v>
      </c>
      <c r="B62" s="80" t="s">
        <v>528</v>
      </c>
      <c r="C62" s="95" t="s">
        <v>1285</v>
      </c>
      <c r="D62" s="93" t="s">
        <v>968</v>
      </c>
      <c r="E62" s="98">
        <v>395000</v>
      </c>
      <c r="F62" s="98">
        <v>0</v>
      </c>
      <c r="G62" s="98">
        <v>0</v>
      </c>
      <c r="H62" s="98">
        <v>0</v>
      </c>
      <c r="I62" s="79">
        <f t="shared" si="0"/>
        <v>0</v>
      </c>
      <c r="J62" s="75">
        <v>144000</v>
      </c>
      <c r="K62" s="77">
        <v>35000</v>
      </c>
      <c r="L62" s="77">
        <v>0</v>
      </c>
      <c r="M62" s="77">
        <v>0</v>
      </c>
      <c r="N62" s="77">
        <v>0</v>
      </c>
      <c r="O62" s="75">
        <v>72000</v>
      </c>
      <c r="P62" s="75">
        <v>144000</v>
      </c>
      <c r="Q62" s="75">
        <v>0</v>
      </c>
      <c r="R62" s="75">
        <v>0</v>
      </c>
      <c r="S62" s="98">
        <v>118080</v>
      </c>
      <c r="T62" s="98">
        <v>28700</v>
      </c>
      <c r="U62" s="98">
        <v>32220</v>
      </c>
      <c r="V62" s="140">
        <v>0</v>
      </c>
      <c r="W62" s="140"/>
      <c r="X62" s="98">
        <v>0</v>
      </c>
      <c r="Y62" s="98">
        <v>0</v>
      </c>
      <c r="Z62" s="98">
        <v>72000</v>
      </c>
      <c r="AA62" s="98">
        <v>144000</v>
      </c>
      <c r="AB62" s="98">
        <v>0</v>
      </c>
      <c r="AC62" s="78">
        <f t="shared" si="1"/>
        <v>362780</v>
      </c>
      <c r="AD62" s="78">
        <f t="shared" si="3"/>
        <v>395000</v>
      </c>
      <c r="AE62" s="77">
        <v>0</v>
      </c>
      <c r="AF62" s="77">
        <f t="shared" si="2"/>
        <v>395000</v>
      </c>
      <c r="AG62" s="100" t="s">
        <v>986</v>
      </c>
      <c r="AH62" s="94" t="s">
        <v>162</v>
      </c>
      <c r="AI62" s="108">
        <v>58</v>
      </c>
    </row>
    <row r="63" spans="1:35" ht="55.2" customHeight="1" x14ac:dyDescent="0.3">
      <c r="A63" s="83" t="s">
        <v>529</v>
      </c>
      <c r="B63" s="80" t="s">
        <v>203</v>
      </c>
      <c r="C63" s="95" t="s">
        <v>1286</v>
      </c>
      <c r="D63" s="93" t="s">
        <v>968</v>
      </c>
      <c r="E63" s="98">
        <v>395000</v>
      </c>
      <c r="F63" s="98">
        <v>0</v>
      </c>
      <c r="G63" s="98">
        <v>0</v>
      </c>
      <c r="H63" s="98">
        <v>0</v>
      </c>
      <c r="I63" s="79">
        <f t="shared" si="0"/>
        <v>0</v>
      </c>
      <c r="J63" s="75">
        <v>144000</v>
      </c>
      <c r="K63" s="77">
        <v>35000</v>
      </c>
      <c r="L63" s="77">
        <v>0</v>
      </c>
      <c r="M63" s="77">
        <v>0</v>
      </c>
      <c r="N63" s="77">
        <v>0</v>
      </c>
      <c r="O63" s="75">
        <v>72000</v>
      </c>
      <c r="P63" s="75">
        <v>144000</v>
      </c>
      <c r="Q63" s="75">
        <v>0</v>
      </c>
      <c r="R63" s="75">
        <v>0</v>
      </c>
      <c r="S63" s="98">
        <v>118080</v>
      </c>
      <c r="T63" s="98">
        <v>28700</v>
      </c>
      <c r="U63" s="98">
        <v>32220</v>
      </c>
      <c r="V63" s="140">
        <v>0</v>
      </c>
      <c r="W63" s="140"/>
      <c r="X63" s="98">
        <v>0</v>
      </c>
      <c r="Y63" s="98">
        <v>0</v>
      </c>
      <c r="Z63" s="98">
        <v>72000</v>
      </c>
      <c r="AA63" s="98">
        <v>144000</v>
      </c>
      <c r="AB63" s="98">
        <v>0</v>
      </c>
      <c r="AC63" s="78">
        <f t="shared" si="1"/>
        <v>362780</v>
      </c>
      <c r="AD63" s="78">
        <f t="shared" si="3"/>
        <v>395000</v>
      </c>
      <c r="AE63" s="77">
        <v>0</v>
      </c>
      <c r="AF63" s="77">
        <f t="shared" si="2"/>
        <v>395000</v>
      </c>
      <c r="AG63" s="100" t="s">
        <v>986</v>
      </c>
      <c r="AH63" s="94" t="s">
        <v>162</v>
      </c>
      <c r="AI63" s="108">
        <v>59</v>
      </c>
    </row>
    <row r="64" spans="1:35" ht="55.2" customHeight="1" x14ac:dyDescent="0.3">
      <c r="A64" s="83" t="s">
        <v>530</v>
      </c>
      <c r="B64" s="80" t="s">
        <v>280</v>
      </c>
      <c r="C64" s="95" t="s">
        <v>1287</v>
      </c>
      <c r="D64" s="93" t="s">
        <v>968</v>
      </c>
      <c r="E64" s="98">
        <v>364000</v>
      </c>
      <c r="F64" s="98">
        <v>48900</v>
      </c>
      <c r="G64" s="98">
        <v>0</v>
      </c>
      <c r="H64" s="98">
        <v>0</v>
      </c>
      <c r="I64" s="79">
        <f t="shared" si="0"/>
        <v>0</v>
      </c>
      <c r="J64" s="75">
        <v>144000</v>
      </c>
      <c r="K64" s="77">
        <v>40000</v>
      </c>
      <c r="L64" s="77">
        <v>0</v>
      </c>
      <c r="M64" s="77">
        <v>0</v>
      </c>
      <c r="N64" s="77">
        <v>0</v>
      </c>
      <c r="O64" s="75">
        <v>36000</v>
      </c>
      <c r="P64" s="75">
        <v>144000</v>
      </c>
      <c r="Q64" s="75">
        <v>0</v>
      </c>
      <c r="R64" s="75">
        <v>48900</v>
      </c>
      <c r="S64" s="98">
        <v>118080</v>
      </c>
      <c r="T64" s="98">
        <v>32800</v>
      </c>
      <c r="U64" s="98">
        <v>33120</v>
      </c>
      <c r="V64" s="140">
        <v>0</v>
      </c>
      <c r="W64" s="140"/>
      <c r="X64" s="98">
        <v>0</v>
      </c>
      <c r="Y64" s="98">
        <v>0</v>
      </c>
      <c r="Z64" s="98">
        <v>36000</v>
      </c>
      <c r="AA64" s="98">
        <v>144000</v>
      </c>
      <c r="AB64" s="98">
        <v>0</v>
      </c>
      <c r="AC64" s="78">
        <f t="shared" si="1"/>
        <v>330880</v>
      </c>
      <c r="AD64" s="78">
        <f t="shared" si="3"/>
        <v>364000</v>
      </c>
      <c r="AE64" s="77">
        <v>48900</v>
      </c>
      <c r="AF64" s="77">
        <f t="shared" si="2"/>
        <v>412900</v>
      </c>
      <c r="AG64" s="100" t="s">
        <v>1010</v>
      </c>
      <c r="AH64" s="94" t="s">
        <v>162</v>
      </c>
      <c r="AI64" s="108">
        <v>60</v>
      </c>
    </row>
    <row r="65" spans="1:35" ht="55.2" customHeight="1" x14ac:dyDescent="0.3">
      <c r="A65" s="83" t="s">
        <v>531</v>
      </c>
      <c r="B65" s="80" t="s">
        <v>213</v>
      </c>
      <c r="C65" s="96" t="s">
        <v>1288</v>
      </c>
      <c r="D65" s="93" t="s">
        <v>968</v>
      </c>
      <c r="E65" s="98">
        <v>1479920</v>
      </c>
      <c r="F65" s="98">
        <v>0</v>
      </c>
      <c r="G65" s="98">
        <v>0</v>
      </c>
      <c r="H65" s="98">
        <v>0</v>
      </c>
      <c r="I65" s="79">
        <f t="shared" si="0"/>
        <v>0</v>
      </c>
      <c r="J65" s="75">
        <v>144000</v>
      </c>
      <c r="K65" s="77">
        <v>35000</v>
      </c>
      <c r="L65" s="77">
        <v>288000</v>
      </c>
      <c r="M65" s="77">
        <v>436920</v>
      </c>
      <c r="N65" s="77">
        <v>72000</v>
      </c>
      <c r="O65" s="75">
        <v>72000</v>
      </c>
      <c r="P65" s="75">
        <v>432000</v>
      </c>
      <c r="Q65" s="75">
        <v>0</v>
      </c>
      <c r="R65" s="75">
        <v>0</v>
      </c>
      <c r="S65" s="98">
        <v>118080</v>
      </c>
      <c r="T65" s="98">
        <v>28700</v>
      </c>
      <c r="U65" s="98">
        <v>32220</v>
      </c>
      <c r="V65" s="140">
        <v>288000</v>
      </c>
      <c r="W65" s="140"/>
      <c r="X65" s="98">
        <v>436920</v>
      </c>
      <c r="Y65" s="98">
        <v>72000</v>
      </c>
      <c r="Z65" s="98">
        <v>72000</v>
      </c>
      <c r="AA65" s="98">
        <v>432000</v>
      </c>
      <c r="AB65" s="98">
        <v>0</v>
      </c>
      <c r="AC65" s="78">
        <f t="shared" si="1"/>
        <v>1447700</v>
      </c>
      <c r="AD65" s="78">
        <f t="shared" si="3"/>
        <v>1479920</v>
      </c>
      <c r="AE65" s="77">
        <v>0</v>
      </c>
      <c r="AF65" s="77">
        <f t="shared" si="2"/>
        <v>1479920</v>
      </c>
      <c r="AG65" s="100" t="s">
        <v>1011</v>
      </c>
      <c r="AH65" s="94" t="s">
        <v>162</v>
      </c>
      <c r="AI65" s="108">
        <v>61</v>
      </c>
    </row>
    <row r="66" spans="1:35" ht="55.2" customHeight="1" x14ac:dyDescent="0.3">
      <c r="A66" s="83" t="s">
        <v>532</v>
      </c>
      <c r="B66" s="80" t="s">
        <v>269</v>
      </c>
      <c r="C66" s="96" t="s">
        <v>1289</v>
      </c>
      <c r="D66" s="93" t="s">
        <v>968</v>
      </c>
      <c r="E66" s="98">
        <v>1456980</v>
      </c>
      <c r="F66" s="98">
        <v>0</v>
      </c>
      <c r="G66" s="98">
        <v>0</v>
      </c>
      <c r="H66" s="98">
        <v>0</v>
      </c>
      <c r="I66" s="79">
        <f t="shared" si="0"/>
        <v>0</v>
      </c>
      <c r="J66" s="75">
        <v>144000</v>
      </c>
      <c r="K66" s="77">
        <v>35000</v>
      </c>
      <c r="L66" s="77">
        <v>288000</v>
      </c>
      <c r="M66" s="77">
        <v>449980</v>
      </c>
      <c r="N66" s="77">
        <v>72000</v>
      </c>
      <c r="O66" s="75">
        <v>36000</v>
      </c>
      <c r="P66" s="75">
        <v>432000</v>
      </c>
      <c r="Q66" s="75">
        <v>0</v>
      </c>
      <c r="R66" s="75">
        <v>0</v>
      </c>
      <c r="S66" s="98">
        <v>118080</v>
      </c>
      <c r="T66" s="98">
        <v>28700</v>
      </c>
      <c r="U66" s="98">
        <v>32220</v>
      </c>
      <c r="V66" s="140">
        <v>288000</v>
      </c>
      <c r="W66" s="140"/>
      <c r="X66" s="98">
        <v>449980</v>
      </c>
      <c r="Y66" s="98">
        <v>72000</v>
      </c>
      <c r="Z66" s="98">
        <v>36000</v>
      </c>
      <c r="AA66" s="98">
        <v>432000</v>
      </c>
      <c r="AB66" s="98">
        <v>0</v>
      </c>
      <c r="AC66" s="78">
        <f t="shared" si="1"/>
        <v>1424760</v>
      </c>
      <c r="AD66" s="78">
        <f t="shared" si="3"/>
        <v>1456980</v>
      </c>
      <c r="AE66" s="77">
        <v>0</v>
      </c>
      <c r="AF66" s="77">
        <f t="shared" si="2"/>
        <v>1456980</v>
      </c>
      <c r="AG66" s="100" t="s">
        <v>1012</v>
      </c>
      <c r="AH66" s="94" t="s">
        <v>162</v>
      </c>
      <c r="AI66" s="108">
        <v>62</v>
      </c>
    </row>
    <row r="67" spans="1:35" ht="55.2" customHeight="1" x14ac:dyDescent="0.3">
      <c r="A67" s="83" t="s">
        <v>533</v>
      </c>
      <c r="B67" s="80" t="s">
        <v>193</v>
      </c>
      <c r="C67" s="95" t="s">
        <v>1290</v>
      </c>
      <c r="D67" s="93" t="s">
        <v>968</v>
      </c>
      <c r="E67" s="98">
        <v>1601528</v>
      </c>
      <c r="F67" s="98">
        <v>25000</v>
      </c>
      <c r="G67" s="98">
        <v>0</v>
      </c>
      <c r="H67" s="98">
        <v>0</v>
      </c>
      <c r="I67" s="79">
        <f t="shared" si="0"/>
        <v>0</v>
      </c>
      <c r="J67" s="75">
        <v>144000</v>
      </c>
      <c r="K67" s="75">
        <v>40000</v>
      </c>
      <c r="L67" s="75">
        <v>288000</v>
      </c>
      <c r="M67" s="75">
        <v>550328</v>
      </c>
      <c r="N67" s="77">
        <v>72000</v>
      </c>
      <c r="O67" s="75">
        <v>72000</v>
      </c>
      <c r="P67" s="75">
        <v>432000</v>
      </c>
      <c r="Q67" s="75">
        <v>3200</v>
      </c>
      <c r="R67" s="75">
        <v>25000</v>
      </c>
      <c r="S67" s="98">
        <v>118080</v>
      </c>
      <c r="T67" s="98">
        <v>32800</v>
      </c>
      <c r="U67" s="98">
        <v>33120</v>
      </c>
      <c r="V67" s="140">
        <v>288000</v>
      </c>
      <c r="W67" s="140"/>
      <c r="X67" s="98">
        <v>550328</v>
      </c>
      <c r="Y67" s="98">
        <v>72000</v>
      </c>
      <c r="Z67" s="98">
        <v>72000</v>
      </c>
      <c r="AA67" s="98">
        <v>432000</v>
      </c>
      <c r="AB67" s="98">
        <v>3200</v>
      </c>
      <c r="AC67" s="78">
        <f t="shared" si="1"/>
        <v>1568408</v>
      </c>
      <c r="AD67" s="78">
        <f t="shared" si="3"/>
        <v>1601528</v>
      </c>
      <c r="AE67" s="77">
        <v>25000</v>
      </c>
      <c r="AF67" s="77">
        <f t="shared" si="2"/>
        <v>1626528</v>
      </c>
      <c r="AG67" s="100" t="s">
        <v>1013</v>
      </c>
      <c r="AH67" s="94" t="s">
        <v>162</v>
      </c>
      <c r="AI67" s="108">
        <v>63</v>
      </c>
    </row>
    <row r="68" spans="1:35" ht="55.2" customHeight="1" x14ac:dyDescent="0.3">
      <c r="A68" s="83" t="s">
        <v>534</v>
      </c>
      <c r="B68" s="80">
        <v>91532821</v>
      </c>
      <c r="C68" s="95" t="s">
        <v>1291</v>
      </c>
      <c r="D68" s="93" t="s">
        <v>968</v>
      </c>
      <c r="E68" s="98">
        <v>395000</v>
      </c>
      <c r="F68" s="98">
        <v>0</v>
      </c>
      <c r="G68" s="98">
        <v>0</v>
      </c>
      <c r="H68" s="98">
        <v>0</v>
      </c>
      <c r="I68" s="79">
        <f t="shared" si="0"/>
        <v>0</v>
      </c>
      <c r="J68" s="75">
        <v>144000</v>
      </c>
      <c r="K68" s="75">
        <v>35000</v>
      </c>
      <c r="L68" s="75">
        <v>0</v>
      </c>
      <c r="M68" s="75">
        <v>0</v>
      </c>
      <c r="N68" s="77">
        <v>0</v>
      </c>
      <c r="O68" s="75">
        <v>72000</v>
      </c>
      <c r="P68" s="75">
        <v>144000</v>
      </c>
      <c r="Q68" s="75">
        <v>0</v>
      </c>
      <c r="R68" s="75">
        <v>0</v>
      </c>
      <c r="S68" s="98">
        <v>118080</v>
      </c>
      <c r="T68" s="98">
        <v>28700</v>
      </c>
      <c r="U68" s="98">
        <v>32220</v>
      </c>
      <c r="V68" s="140">
        <v>0</v>
      </c>
      <c r="W68" s="140"/>
      <c r="X68" s="98">
        <v>0</v>
      </c>
      <c r="Y68" s="98">
        <v>0</v>
      </c>
      <c r="Z68" s="98">
        <v>72000</v>
      </c>
      <c r="AA68" s="98">
        <v>144000</v>
      </c>
      <c r="AB68" s="98">
        <v>0</v>
      </c>
      <c r="AC68" s="78">
        <f t="shared" si="1"/>
        <v>362780</v>
      </c>
      <c r="AD68" s="78">
        <f t="shared" si="3"/>
        <v>395000</v>
      </c>
      <c r="AE68" s="77">
        <v>0</v>
      </c>
      <c r="AF68" s="77">
        <f t="shared" si="2"/>
        <v>395000</v>
      </c>
      <c r="AG68" s="100" t="s">
        <v>986</v>
      </c>
      <c r="AH68" s="94" t="s">
        <v>162</v>
      </c>
      <c r="AI68" s="108">
        <v>64</v>
      </c>
    </row>
    <row r="69" spans="1:35" ht="55.2" customHeight="1" x14ac:dyDescent="0.3">
      <c r="A69" s="83" t="s">
        <v>535</v>
      </c>
      <c r="B69" s="80" t="s">
        <v>217</v>
      </c>
      <c r="C69" s="96" t="s">
        <v>1292</v>
      </c>
      <c r="D69" s="93" t="s">
        <v>968</v>
      </c>
      <c r="E69" s="98">
        <v>431000</v>
      </c>
      <c r="F69" s="98">
        <v>0</v>
      </c>
      <c r="G69" s="98">
        <v>0</v>
      </c>
      <c r="H69" s="98">
        <v>0</v>
      </c>
      <c r="I69" s="79">
        <f t="shared" ref="I69:I132" si="4">G69+H69</f>
        <v>0</v>
      </c>
      <c r="J69" s="75">
        <v>144000</v>
      </c>
      <c r="K69" s="75">
        <v>35000</v>
      </c>
      <c r="L69" s="75">
        <v>0</v>
      </c>
      <c r="M69" s="75">
        <v>0</v>
      </c>
      <c r="N69" s="77">
        <v>0</v>
      </c>
      <c r="O69" s="75">
        <v>108000</v>
      </c>
      <c r="P69" s="75">
        <v>144000</v>
      </c>
      <c r="Q69" s="75">
        <v>0</v>
      </c>
      <c r="R69" s="75">
        <v>0</v>
      </c>
      <c r="S69" s="98">
        <v>118080</v>
      </c>
      <c r="T69" s="98">
        <v>28700</v>
      </c>
      <c r="U69" s="98">
        <v>32220</v>
      </c>
      <c r="V69" s="140">
        <v>0</v>
      </c>
      <c r="W69" s="140"/>
      <c r="X69" s="98">
        <v>0</v>
      </c>
      <c r="Y69" s="98">
        <v>0</v>
      </c>
      <c r="Z69" s="98">
        <v>108000</v>
      </c>
      <c r="AA69" s="98">
        <v>144000</v>
      </c>
      <c r="AB69" s="98">
        <v>0</v>
      </c>
      <c r="AC69" s="78">
        <f t="shared" ref="AC69:AC132" si="5">S69+T69+V69+X69+Y69+Z69+AA69+AB69</f>
        <v>398780</v>
      </c>
      <c r="AD69" s="78">
        <f t="shared" si="3"/>
        <v>431000</v>
      </c>
      <c r="AE69" s="77">
        <v>0</v>
      </c>
      <c r="AF69" s="77">
        <f t="shared" ref="AF69:AF132" si="6">S69+T69+U69+V69+X69+Y69+Z69+AA69+AB69+AE69</f>
        <v>431000</v>
      </c>
      <c r="AG69" s="100" t="s">
        <v>988</v>
      </c>
      <c r="AH69" s="94" t="s">
        <v>162</v>
      </c>
      <c r="AI69" s="108">
        <v>65</v>
      </c>
    </row>
    <row r="70" spans="1:35" ht="55.2" customHeight="1" x14ac:dyDescent="0.3">
      <c r="A70" s="83" t="s">
        <v>536</v>
      </c>
      <c r="B70" s="80" t="s">
        <v>206</v>
      </c>
      <c r="C70" s="118" t="s">
        <v>1293</v>
      </c>
      <c r="D70" s="93" t="s">
        <v>968</v>
      </c>
      <c r="E70" s="98">
        <v>431000</v>
      </c>
      <c r="F70" s="98">
        <v>0</v>
      </c>
      <c r="G70" s="98">
        <v>0</v>
      </c>
      <c r="H70" s="98">
        <v>0</v>
      </c>
      <c r="I70" s="79">
        <f t="shared" si="4"/>
        <v>0</v>
      </c>
      <c r="J70" s="75">
        <v>144000</v>
      </c>
      <c r="K70" s="75">
        <v>35000</v>
      </c>
      <c r="L70" s="75">
        <v>0</v>
      </c>
      <c r="M70" s="75">
        <v>0</v>
      </c>
      <c r="N70" s="77">
        <v>0</v>
      </c>
      <c r="O70" s="75">
        <v>108000</v>
      </c>
      <c r="P70" s="75">
        <v>144000</v>
      </c>
      <c r="Q70" s="75">
        <v>0</v>
      </c>
      <c r="R70" s="75">
        <v>0</v>
      </c>
      <c r="S70" s="98">
        <v>118080</v>
      </c>
      <c r="T70" s="98">
        <v>28700</v>
      </c>
      <c r="U70" s="98">
        <v>32220</v>
      </c>
      <c r="V70" s="140">
        <v>0</v>
      </c>
      <c r="W70" s="140"/>
      <c r="X70" s="98">
        <v>0</v>
      </c>
      <c r="Y70" s="98">
        <v>0</v>
      </c>
      <c r="Z70" s="98">
        <v>108000</v>
      </c>
      <c r="AA70" s="98">
        <v>144000</v>
      </c>
      <c r="AB70" s="98">
        <v>0</v>
      </c>
      <c r="AC70" s="78">
        <f t="shared" si="5"/>
        <v>398780</v>
      </c>
      <c r="AD70" s="78">
        <f t="shared" ref="AD70:AD133" si="7">U70+AC70</f>
        <v>431000</v>
      </c>
      <c r="AE70" s="77">
        <v>0</v>
      </c>
      <c r="AF70" s="77">
        <f t="shared" si="6"/>
        <v>431000</v>
      </c>
      <c r="AG70" s="100" t="s">
        <v>988</v>
      </c>
      <c r="AH70" s="94" t="s">
        <v>162</v>
      </c>
      <c r="AI70" s="108">
        <v>66</v>
      </c>
    </row>
    <row r="71" spans="1:35" ht="55.2" customHeight="1" x14ac:dyDescent="0.3">
      <c r="A71" s="83" t="s">
        <v>537</v>
      </c>
      <c r="B71" s="80" t="s">
        <v>342</v>
      </c>
      <c r="C71" s="94" t="s">
        <v>1294</v>
      </c>
      <c r="D71" s="93" t="s">
        <v>968</v>
      </c>
      <c r="E71" s="98">
        <v>395000</v>
      </c>
      <c r="F71" s="98">
        <v>0</v>
      </c>
      <c r="G71" s="98">
        <v>0</v>
      </c>
      <c r="H71" s="98">
        <v>0</v>
      </c>
      <c r="I71" s="79">
        <f t="shared" si="4"/>
        <v>0</v>
      </c>
      <c r="J71" s="75">
        <v>144000</v>
      </c>
      <c r="K71" s="75">
        <v>35000</v>
      </c>
      <c r="L71" s="75">
        <v>0</v>
      </c>
      <c r="M71" s="75">
        <v>0</v>
      </c>
      <c r="N71" s="77">
        <v>0</v>
      </c>
      <c r="O71" s="75">
        <v>72000</v>
      </c>
      <c r="P71" s="75">
        <v>144000</v>
      </c>
      <c r="Q71" s="75">
        <v>0</v>
      </c>
      <c r="R71" s="75">
        <v>0</v>
      </c>
      <c r="S71" s="98">
        <v>118080</v>
      </c>
      <c r="T71" s="98">
        <v>28700</v>
      </c>
      <c r="U71" s="98">
        <v>32220</v>
      </c>
      <c r="V71" s="140">
        <v>0</v>
      </c>
      <c r="W71" s="140"/>
      <c r="X71" s="98">
        <v>0</v>
      </c>
      <c r="Y71" s="98">
        <v>0</v>
      </c>
      <c r="Z71" s="98">
        <v>72000</v>
      </c>
      <c r="AA71" s="98">
        <v>144000</v>
      </c>
      <c r="AB71" s="98">
        <v>0</v>
      </c>
      <c r="AC71" s="78">
        <f t="shared" si="5"/>
        <v>362780</v>
      </c>
      <c r="AD71" s="78">
        <f t="shared" si="7"/>
        <v>395000</v>
      </c>
      <c r="AE71" s="77">
        <v>0</v>
      </c>
      <c r="AF71" s="77">
        <f t="shared" si="6"/>
        <v>395000</v>
      </c>
      <c r="AG71" s="100" t="s">
        <v>986</v>
      </c>
      <c r="AH71" s="94" t="s">
        <v>162</v>
      </c>
      <c r="AI71" s="108">
        <v>67</v>
      </c>
    </row>
    <row r="72" spans="1:35" ht="55.2" customHeight="1" x14ac:dyDescent="0.3">
      <c r="A72" s="83" t="s">
        <v>538</v>
      </c>
      <c r="B72" s="80">
        <v>17025949</v>
      </c>
      <c r="C72" s="118" t="s">
        <v>1295</v>
      </c>
      <c r="D72" s="93" t="s">
        <v>968</v>
      </c>
      <c r="E72" s="98">
        <v>347000</v>
      </c>
      <c r="F72" s="98">
        <v>28000</v>
      </c>
      <c r="G72" s="98">
        <v>0</v>
      </c>
      <c r="H72" s="98">
        <v>0</v>
      </c>
      <c r="I72" s="79">
        <f t="shared" si="4"/>
        <v>0</v>
      </c>
      <c r="J72" s="75">
        <v>144000</v>
      </c>
      <c r="K72" s="75">
        <v>35000</v>
      </c>
      <c r="L72" s="75">
        <v>0</v>
      </c>
      <c r="M72" s="75">
        <v>0</v>
      </c>
      <c r="N72" s="77">
        <v>0</v>
      </c>
      <c r="O72" s="75">
        <v>36000</v>
      </c>
      <c r="P72" s="75">
        <v>132000</v>
      </c>
      <c r="Q72" s="75">
        <v>0</v>
      </c>
      <c r="R72" s="75">
        <v>28000</v>
      </c>
      <c r="S72" s="98">
        <v>118080</v>
      </c>
      <c r="T72" s="98">
        <v>28700</v>
      </c>
      <c r="U72" s="98">
        <v>32220</v>
      </c>
      <c r="V72" s="140">
        <v>0</v>
      </c>
      <c r="W72" s="140"/>
      <c r="X72" s="98">
        <v>0</v>
      </c>
      <c r="Y72" s="98">
        <v>0</v>
      </c>
      <c r="Z72" s="98">
        <v>36000</v>
      </c>
      <c r="AA72" s="98">
        <v>132000</v>
      </c>
      <c r="AB72" s="98">
        <v>0</v>
      </c>
      <c r="AC72" s="78">
        <f t="shared" si="5"/>
        <v>314780</v>
      </c>
      <c r="AD72" s="78">
        <f t="shared" si="7"/>
        <v>347000</v>
      </c>
      <c r="AE72" s="77">
        <v>28000</v>
      </c>
      <c r="AF72" s="77">
        <f t="shared" si="6"/>
        <v>375000</v>
      </c>
      <c r="AG72" s="100" t="s">
        <v>1014</v>
      </c>
      <c r="AH72" s="94" t="s">
        <v>162</v>
      </c>
      <c r="AI72" s="108">
        <v>68</v>
      </c>
    </row>
    <row r="73" spans="1:35" ht="55.2" customHeight="1" x14ac:dyDescent="0.3">
      <c r="A73" s="83" t="s">
        <v>539</v>
      </c>
      <c r="B73" s="80">
        <v>85457789</v>
      </c>
      <c r="C73" s="94" t="s">
        <v>1296</v>
      </c>
      <c r="D73" s="93" t="s">
        <v>968</v>
      </c>
      <c r="E73" s="98">
        <v>683000</v>
      </c>
      <c r="F73" s="98">
        <v>50000</v>
      </c>
      <c r="G73" s="98">
        <v>0</v>
      </c>
      <c r="H73" s="98">
        <v>0</v>
      </c>
      <c r="I73" s="79">
        <f t="shared" si="4"/>
        <v>0</v>
      </c>
      <c r="J73" s="75">
        <v>144000</v>
      </c>
      <c r="K73" s="75">
        <v>35000</v>
      </c>
      <c r="L73" s="75">
        <v>144000</v>
      </c>
      <c r="M73" s="75">
        <v>0</v>
      </c>
      <c r="N73" s="77">
        <v>0</v>
      </c>
      <c r="O73" s="75">
        <v>72000</v>
      </c>
      <c r="P73" s="75">
        <v>288000</v>
      </c>
      <c r="Q73" s="75">
        <v>0</v>
      </c>
      <c r="R73" s="75">
        <v>50000</v>
      </c>
      <c r="S73" s="98">
        <v>118080</v>
      </c>
      <c r="T73" s="98">
        <v>28700</v>
      </c>
      <c r="U73" s="98">
        <v>32220</v>
      </c>
      <c r="V73" s="140">
        <v>144000</v>
      </c>
      <c r="W73" s="140"/>
      <c r="X73" s="98">
        <v>0</v>
      </c>
      <c r="Y73" s="98">
        <v>0</v>
      </c>
      <c r="Z73" s="98">
        <v>72000</v>
      </c>
      <c r="AA73" s="98">
        <v>288000</v>
      </c>
      <c r="AB73" s="98">
        <v>0</v>
      </c>
      <c r="AC73" s="78">
        <f t="shared" si="5"/>
        <v>650780</v>
      </c>
      <c r="AD73" s="78">
        <f t="shared" si="7"/>
        <v>683000</v>
      </c>
      <c r="AE73" s="77">
        <v>50000</v>
      </c>
      <c r="AF73" s="77">
        <f t="shared" si="6"/>
        <v>733000</v>
      </c>
      <c r="AG73" s="100" t="s">
        <v>1015</v>
      </c>
      <c r="AH73" s="94" t="s">
        <v>162</v>
      </c>
      <c r="AI73" s="108">
        <v>69</v>
      </c>
    </row>
    <row r="74" spans="1:35" ht="55.2" customHeight="1" x14ac:dyDescent="0.3">
      <c r="A74" s="83" t="s">
        <v>540</v>
      </c>
      <c r="B74" s="80" t="s">
        <v>541</v>
      </c>
      <c r="C74" s="118" t="s">
        <v>1297</v>
      </c>
      <c r="D74" s="93" t="s">
        <v>968</v>
      </c>
      <c r="E74" s="98">
        <v>719000</v>
      </c>
      <c r="F74" s="98">
        <v>0</v>
      </c>
      <c r="G74" s="98">
        <v>0</v>
      </c>
      <c r="H74" s="98">
        <v>0</v>
      </c>
      <c r="I74" s="79">
        <f t="shared" si="4"/>
        <v>0</v>
      </c>
      <c r="J74" s="75">
        <v>144000</v>
      </c>
      <c r="K74" s="77">
        <v>35000</v>
      </c>
      <c r="L74" s="77">
        <v>144000</v>
      </c>
      <c r="M74" s="77">
        <v>0</v>
      </c>
      <c r="N74" s="77">
        <v>0</v>
      </c>
      <c r="O74" s="75">
        <v>108000</v>
      </c>
      <c r="P74" s="75">
        <v>288000</v>
      </c>
      <c r="Q74" s="75">
        <v>0</v>
      </c>
      <c r="R74" s="75">
        <v>0</v>
      </c>
      <c r="S74" s="98">
        <v>118080</v>
      </c>
      <c r="T74" s="98">
        <v>28700</v>
      </c>
      <c r="U74" s="98">
        <v>32220</v>
      </c>
      <c r="V74" s="140">
        <v>144000</v>
      </c>
      <c r="W74" s="140"/>
      <c r="X74" s="98">
        <v>0</v>
      </c>
      <c r="Y74" s="98">
        <v>0</v>
      </c>
      <c r="Z74" s="98">
        <v>108000</v>
      </c>
      <c r="AA74" s="98">
        <v>288000</v>
      </c>
      <c r="AB74" s="98">
        <v>0</v>
      </c>
      <c r="AC74" s="78">
        <f t="shared" si="5"/>
        <v>686780</v>
      </c>
      <c r="AD74" s="78">
        <f t="shared" si="7"/>
        <v>719000</v>
      </c>
      <c r="AE74" s="77">
        <v>0</v>
      </c>
      <c r="AF74" s="77">
        <f t="shared" si="6"/>
        <v>719000</v>
      </c>
      <c r="AG74" s="100" t="s">
        <v>995</v>
      </c>
      <c r="AH74" s="94" t="s">
        <v>162</v>
      </c>
      <c r="AI74" s="108">
        <v>70</v>
      </c>
    </row>
    <row r="75" spans="1:35" ht="55.2" customHeight="1" x14ac:dyDescent="0.3">
      <c r="A75" s="83" t="s">
        <v>542</v>
      </c>
      <c r="B75" s="80" t="s">
        <v>254</v>
      </c>
      <c r="C75" s="94" t="s">
        <v>1298</v>
      </c>
      <c r="D75" s="93" t="s">
        <v>968</v>
      </c>
      <c r="E75" s="98">
        <v>374000</v>
      </c>
      <c r="F75" s="98">
        <v>35000</v>
      </c>
      <c r="G75" s="98">
        <v>0</v>
      </c>
      <c r="H75" s="98">
        <v>0</v>
      </c>
      <c r="I75" s="79">
        <f t="shared" si="4"/>
        <v>0</v>
      </c>
      <c r="J75" s="75">
        <v>144000</v>
      </c>
      <c r="K75" s="77">
        <v>35000</v>
      </c>
      <c r="L75" s="77">
        <v>0</v>
      </c>
      <c r="M75" s="77">
        <v>0</v>
      </c>
      <c r="N75" s="77">
        <v>0</v>
      </c>
      <c r="O75" s="75">
        <v>36000</v>
      </c>
      <c r="P75" s="75">
        <v>144000</v>
      </c>
      <c r="Q75" s="75">
        <v>15000</v>
      </c>
      <c r="R75" s="75">
        <v>35000</v>
      </c>
      <c r="S75" s="98">
        <v>118080</v>
      </c>
      <c r="T75" s="98">
        <v>28700</v>
      </c>
      <c r="U75" s="98">
        <v>32220</v>
      </c>
      <c r="V75" s="140">
        <v>0</v>
      </c>
      <c r="W75" s="140"/>
      <c r="X75" s="98">
        <v>0</v>
      </c>
      <c r="Y75" s="98">
        <v>0</v>
      </c>
      <c r="Z75" s="98">
        <v>36000</v>
      </c>
      <c r="AA75" s="98">
        <v>144000</v>
      </c>
      <c r="AB75" s="98">
        <v>15000</v>
      </c>
      <c r="AC75" s="78">
        <f t="shared" si="5"/>
        <v>341780</v>
      </c>
      <c r="AD75" s="78">
        <f t="shared" si="7"/>
        <v>374000</v>
      </c>
      <c r="AE75" s="77">
        <v>35000</v>
      </c>
      <c r="AF75" s="77">
        <f t="shared" si="6"/>
        <v>409000</v>
      </c>
      <c r="AG75" s="100" t="s">
        <v>1016</v>
      </c>
      <c r="AH75" s="94" t="s">
        <v>162</v>
      </c>
      <c r="AI75" s="108">
        <v>71</v>
      </c>
    </row>
    <row r="76" spans="1:35" ht="55.2" customHeight="1" x14ac:dyDescent="0.3">
      <c r="A76" s="83" t="s">
        <v>543</v>
      </c>
      <c r="B76" s="80" t="s">
        <v>544</v>
      </c>
      <c r="C76" s="94" t="s">
        <v>1299</v>
      </c>
      <c r="D76" s="93" t="s">
        <v>968</v>
      </c>
      <c r="E76" s="98">
        <v>395000</v>
      </c>
      <c r="F76" s="98">
        <v>50000</v>
      </c>
      <c r="G76" s="98">
        <v>0</v>
      </c>
      <c r="H76" s="98">
        <v>0</v>
      </c>
      <c r="I76" s="79">
        <f t="shared" si="4"/>
        <v>0</v>
      </c>
      <c r="J76" s="75">
        <v>144000</v>
      </c>
      <c r="K76" s="77">
        <v>35000</v>
      </c>
      <c r="L76" s="77">
        <v>0</v>
      </c>
      <c r="M76" s="77">
        <v>0</v>
      </c>
      <c r="N76" s="77">
        <v>0</v>
      </c>
      <c r="O76" s="75">
        <v>72000</v>
      </c>
      <c r="P76" s="75">
        <v>144000</v>
      </c>
      <c r="Q76" s="75">
        <v>0</v>
      </c>
      <c r="R76" s="75">
        <v>50000</v>
      </c>
      <c r="S76" s="98">
        <v>118080</v>
      </c>
      <c r="T76" s="98">
        <v>28700</v>
      </c>
      <c r="U76" s="98">
        <v>32220</v>
      </c>
      <c r="V76" s="140">
        <v>0</v>
      </c>
      <c r="W76" s="140"/>
      <c r="X76" s="98">
        <v>0</v>
      </c>
      <c r="Y76" s="98">
        <v>0</v>
      </c>
      <c r="Z76" s="98">
        <v>72000</v>
      </c>
      <c r="AA76" s="98">
        <v>144000</v>
      </c>
      <c r="AB76" s="98">
        <v>0</v>
      </c>
      <c r="AC76" s="78">
        <f t="shared" si="5"/>
        <v>362780</v>
      </c>
      <c r="AD76" s="78">
        <f t="shared" si="7"/>
        <v>395000</v>
      </c>
      <c r="AE76" s="77">
        <v>50000</v>
      </c>
      <c r="AF76" s="77">
        <f t="shared" si="6"/>
        <v>445000</v>
      </c>
      <c r="AG76" s="100" t="s">
        <v>1017</v>
      </c>
      <c r="AH76" s="94" t="s">
        <v>162</v>
      </c>
      <c r="AI76" s="108">
        <v>72</v>
      </c>
    </row>
    <row r="77" spans="1:35" ht="55.2" customHeight="1" x14ac:dyDescent="0.3">
      <c r="A77" s="83" t="s">
        <v>545</v>
      </c>
      <c r="B77" s="80" t="s">
        <v>432</v>
      </c>
      <c r="C77" s="118" t="s">
        <v>1300</v>
      </c>
      <c r="D77" s="93" t="s">
        <v>968</v>
      </c>
      <c r="E77" s="98">
        <v>415750</v>
      </c>
      <c r="F77" s="98">
        <v>0</v>
      </c>
      <c r="G77" s="98">
        <v>0</v>
      </c>
      <c r="H77" s="98">
        <v>0</v>
      </c>
      <c r="I77" s="79">
        <f t="shared" si="4"/>
        <v>0</v>
      </c>
      <c r="J77" s="75">
        <v>144000</v>
      </c>
      <c r="K77" s="75">
        <v>35000</v>
      </c>
      <c r="L77" s="75">
        <v>0</v>
      </c>
      <c r="M77" s="75">
        <v>0</v>
      </c>
      <c r="N77" s="77">
        <v>0</v>
      </c>
      <c r="O77" s="75">
        <v>72000</v>
      </c>
      <c r="P77" s="75">
        <v>144000</v>
      </c>
      <c r="Q77" s="75">
        <v>20750</v>
      </c>
      <c r="R77" s="75">
        <v>0</v>
      </c>
      <c r="S77" s="98">
        <v>118080</v>
      </c>
      <c r="T77" s="98">
        <v>28700</v>
      </c>
      <c r="U77" s="98">
        <v>32220</v>
      </c>
      <c r="V77" s="140">
        <v>0</v>
      </c>
      <c r="W77" s="140"/>
      <c r="X77" s="98">
        <v>0</v>
      </c>
      <c r="Y77" s="98">
        <v>0</v>
      </c>
      <c r="Z77" s="98">
        <v>72000</v>
      </c>
      <c r="AA77" s="98">
        <v>144000</v>
      </c>
      <c r="AB77" s="98">
        <v>20750</v>
      </c>
      <c r="AC77" s="78">
        <f t="shared" si="5"/>
        <v>383530</v>
      </c>
      <c r="AD77" s="78">
        <f t="shared" si="7"/>
        <v>415750</v>
      </c>
      <c r="AE77" s="77">
        <v>0</v>
      </c>
      <c r="AF77" s="77">
        <f t="shared" si="6"/>
        <v>415750</v>
      </c>
      <c r="AG77" s="100" t="s">
        <v>1664</v>
      </c>
      <c r="AH77" s="94" t="s">
        <v>162</v>
      </c>
      <c r="AI77" s="108">
        <v>73</v>
      </c>
    </row>
    <row r="78" spans="1:35" ht="55.2" customHeight="1" x14ac:dyDescent="0.3">
      <c r="A78" s="83" t="s">
        <v>546</v>
      </c>
      <c r="B78" s="80" t="s">
        <v>357</v>
      </c>
      <c r="C78" s="94" t="s">
        <v>1301</v>
      </c>
      <c r="D78" s="93" t="s">
        <v>968</v>
      </c>
      <c r="E78" s="98">
        <v>395000</v>
      </c>
      <c r="F78" s="98">
        <v>14000</v>
      </c>
      <c r="G78" s="98">
        <v>0</v>
      </c>
      <c r="H78" s="98">
        <v>0</v>
      </c>
      <c r="I78" s="79">
        <f t="shared" si="4"/>
        <v>0</v>
      </c>
      <c r="J78" s="75">
        <v>144000</v>
      </c>
      <c r="K78" s="77">
        <v>35000</v>
      </c>
      <c r="L78" s="77">
        <v>0</v>
      </c>
      <c r="M78" s="77">
        <v>0</v>
      </c>
      <c r="N78" s="77">
        <v>0</v>
      </c>
      <c r="O78" s="75">
        <v>72000</v>
      </c>
      <c r="P78" s="75">
        <v>144000</v>
      </c>
      <c r="Q78" s="75">
        <v>0</v>
      </c>
      <c r="R78" s="75">
        <v>14000</v>
      </c>
      <c r="S78" s="98">
        <v>118080</v>
      </c>
      <c r="T78" s="98">
        <v>28700</v>
      </c>
      <c r="U78" s="98">
        <v>32220</v>
      </c>
      <c r="V78" s="140">
        <v>0</v>
      </c>
      <c r="W78" s="140"/>
      <c r="X78" s="98">
        <v>0</v>
      </c>
      <c r="Y78" s="98">
        <v>0</v>
      </c>
      <c r="Z78" s="98">
        <v>72000</v>
      </c>
      <c r="AA78" s="98">
        <v>144000</v>
      </c>
      <c r="AB78" s="98">
        <v>0</v>
      </c>
      <c r="AC78" s="78">
        <f t="shared" si="5"/>
        <v>362780</v>
      </c>
      <c r="AD78" s="78">
        <f t="shared" si="7"/>
        <v>395000</v>
      </c>
      <c r="AE78" s="77">
        <v>14000</v>
      </c>
      <c r="AF78" s="77">
        <f t="shared" si="6"/>
        <v>409000</v>
      </c>
      <c r="AG78" s="100" t="s">
        <v>1018</v>
      </c>
      <c r="AH78" s="94" t="s">
        <v>162</v>
      </c>
      <c r="AI78" s="108">
        <v>74</v>
      </c>
    </row>
    <row r="79" spans="1:35" ht="55.2" customHeight="1" x14ac:dyDescent="0.3">
      <c r="A79" s="83" t="s">
        <v>547</v>
      </c>
      <c r="B79" s="80" t="s">
        <v>342</v>
      </c>
      <c r="C79" s="94" t="s">
        <v>1302</v>
      </c>
      <c r="D79" s="93" t="s">
        <v>968</v>
      </c>
      <c r="E79" s="98">
        <v>395000</v>
      </c>
      <c r="F79" s="98">
        <v>0</v>
      </c>
      <c r="G79" s="98">
        <v>0</v>
      </c>
      <c r="H79" s="98">
        <v>0</v>
      </c>
      <c r="I79" s="79">
        <f t="shared" si="4"/>
        <v>0</v>
      </c>
      <c r="J79" s="75">
        <v>144000</v>
      </c>
      <c r="K79" s="75">
        <v>35000</v>
      </c>
      <c r="L79" s="75">
        <v>0</v>
      </c>
      <c r="M79" s="75">
        <v>0</v>
      </c>
      <c r="N79" s="77">
        <v>0</v>
      </c>
      <c r="O79" s="75">
        <v>72000</v>
      </c>
      <c r="P79" s="75">
        <v>144000</v>
      </c>
      <c r="Q79" s="75">
        <v>0</v>
      </c>
      <c r="R79" s="75">
        <v>0</v>
      </c>
      <c r="S79" s="98">
        <v>118080</v>
      </c>
      <c r="T79" s="98">
        <v>28700</v>
      </c>
      <c r="U79" s="98">
        <v>32220</v>
      </c>
      <c r="V79" s="140">
        <v>0</v>
      </c>
      <c r="W79" s="140"/>
      <c r="X79" s="98">
        <v>0</v>
      </c>
      <c r="Y79" s="98">
        <v>0</v>
      </c>
      <c r="Z79" s="98">
        <v>72000</v>
      </c>
      <c r="AA79" s="98">
        <v>144000</v>
      </c>
      <c r="AB79" s="98">
        <v>0</v>
      </c>
      <c r="AC79" s="78">
        <f t="shared" si="5"/>
        <v>362780</v>
      </c>
      <c r="AD79" s="78">
        <f t="shared" si="7"/>
        <v>395000</v>
      </c>
      <c r="AE79" s="77">
        <v>0</v>
      </c>
      <c r="AF79" s="77">
        <f t="shared" si="6"/>
        <v>395000</v>
      </c>
      <c r="AG79" s="100" t="s">
        <v>986</v>
      </c>
      <c r="AH79" s="94" t="s">
        <v>162</v>
      </c>
      <c r="AI79" s="108">
        <v>75</v>
      </c>
    </row>
    <row r="80" spans="1:35" ht="55.2" customHeight="1" x14ac:dyDescent="0.3">
      <c r="A80" s="83" t="s">
        <v>548</v>
      </c>
      <c r="B80" s="80" t="s">
        <v>248</v>
      </c>
      <c r="C80" s="118" t="s">
        <v>1303</v>
      </c>
      <c r="D80" s="93" t="s">
        <v>968</v>
      </c>
      <c r="E80" s="98">
        <v>431000</v>
      </c>
      <c r="F80" s="98">
        <v>50000</v>
      </c>
      <c r="G80" s="98">
        <v>0</v>
      </c>
      <c r="H80" s="98">
        <v>0</v>
      </c>
      <c r="I80" s="79">
        <f t="shared" si="4"/>
        <v>0</v>
      </c>
      <c r="J80" s="75">
        <v>144000</v>
      </c>
      <c r="K80" s="77">
        <v>35000</v>
      </c>
      <c r="L80" s="77">
        <v>0</v>
      </c>
      <c r="M80" s="77">
        <v>0</v>
      </c>
      <c r="N80" s="77">
        <v>0</v>
      </c>
      <c r="O80" s="75">
        <v>108000</v>
      </c>
      <c r="P80" s="75">
        <v>144000</v>
      </c>
      <c r="Q80" s="75">
        <v>0</v>
      </c>
      <c r="R80" s="75">
        <v>50000</v>
      </c>
      <c r="S80" s="98">
        <v>118080</v>
      </c>
      <c r="T80" s="98">
        <v>28700</v>
      </c>
      <c r="U80" s="98">
        <v>32220</v>
      </c>
      <c r="V80" s="140">
        <v>0</v>
      </c>
      <c r="W80" s="140"/>
      <c r="X80" s="98">
        <v>0</v>
      </c>
      <c r="Y80" s="98">
        <v>0</v>
      </c>
      <c r="Z80" s="98">
        <v>108000</v>
      </c>
      <c r="AA80" s="98">
        <v>144000</v>
      </c>
      <c r="AB80" s="98">
        <v>0</v>
      </c>
      <c r="AC80" s="78">
        <f t="shared" si="5"/>
        <v>398780</v>
      </c>
      <c r="AD80" s="78">
        <f t="shared" si="7"/>
        <v>431000</v>
      </c>
      <c r="AE80" s="77">
        <v>50000</v>
      </c>
      <c r="AF80" s="77">
        <f t="shared" si="6"/>
        <v>481000</v>
      </c>
      <c r="AG80" s="100" t="s">
        <v>1019</v>
      </c>
      <c r="AH80" s="94" t="s">
        <v>162</v>
      </c>
      <c r="AI80" s="108">
        <v>76</v>
      </c>
    </row>
    <row r="81" spans="1:35" ht="55.2" customHeight="1" x14ac:dyDescent="0.3">
      <c r="A81" s="83" t="s">
        <v>549</v>
      </c>
      <c r="B81" s="80" t="s">
        <v>209</v>
      </c>
      <c r="C81" s="118" t="s">
        <v>1304</v>
      </c>
      <c r="D81" s="93" t="s">
        <v>968</v>
      </c>
      <c r="E81" s="98">
        <v>401000</v>
      </c>
      <c r="F81" s="98">
        <v>0</v>
      </c>
      <c r="G81" s="98">
        <v>0</v>
      </c>
      <c r="H81" s="98">
        <v>0</v>
      </c>
      <c r="I81" s="79">
        <f t="shared" si="4"/>
        <v>0</v>
      </c>
      <c r="J81" s="75">
        <v>144000</v>
      </c>
      <c r="K81" s="77">
        <v>35000</v>
      </c>
      <c r="L81" s="77">
        <v>0</v>
      </c>
      <c r="M81" s="77">
        <v>0</v>
      </c>
      <c r="N81" s="77">
        <v>0</v>
      </c>
      <c r="O81" s="75">
        <v>72000</v>
      </c>
      <c r="P81" s="75">
        <v>120000</v>
      </c>
      <c r="Q81" s="75">
        <v>30000</v>
      </c>
      <c r="R81" s="75">
        <v>0</v>
      </c>
      <c r="S81" s="98">
        <v>118080</v>
      </c>
      <c r="T81" s="98">
        <v>28700</v>
      </c>
      <c r="U81" s="98">
        <v>32220</v>
      </c>
      <c r="V81" s="140">
        <v>0</v>
      </c>
      <c r="W81" s="140"/>
      <c r="X81" s="98">
        <v>0</v>
      </c>
      <c r="Y81" s="98">
        <v>0</v>
      </c>
      <c r="Z81" s="98">
        <v>72000</v>
      </c>
      <c r="AA81" s="98">
        <v>120000</v>
      </c>
      <c r="AB81" s="98">
        <v>30000</v>
      </c>
      <c r="AC81" s="78">
        <f t="shared" si="5"/>
        <v>368780</v>
      </c>
      <c r="AD81" s="78">
        <f t="shared" si="7"/>
        <v>401000</v>
      </c>
      <c r="AE81" s="77">
        <v>0</v>
      </c>
      <c r="AF81" s="77">
        <f t="shared" si="6"/>
        <v>401000</v>
      </c>
      <c r="AG81" s="100" t="s">
        <v>1020</v>
      </c>
      <c r="AH81" s="94" t="s">
        <v>162</v>
      </c>
      <c r="AI81" s="108">
        <v>77</v>
      </c>
    </row>
    <row r="82" spans="1:35" ht="55.2" customHeight="1" x14ac:dyDescent="0.3">
      <c r="A82" s="83" t="s">
        <v>550</v>
      </c>
      <c r="B82" s="80" t="s">
        <v>218</v>
      </c>
      <c r="C82" s="94" t="s">
        <v>1305</v>
      </c>
      <c r="D82" s="93" t="s">
        <v>968</v>
      </c>
      <c r="E82" s="98">
        <v>415500</v>
      </c>
      <c r="F82" s="98">
        <v>30000</v>
      </c>
      <c r="G82" s="98">
        <v>500</v>
      </c>
      <c r="H82" s="98">
        <v>0</v>
      </c>
      <c r="I82" s="79">
        <f t="shared" si="4"/>
        <v>500</v>
      </c>
      <c r="J82" s="75">
        <v>144000</v>
      </c>
      <c r="K82" s="77">
        <v>35000</v>
      </c>
      <c r="L82" s="77">
        <v>0</v>
      </c>
      <c r="M82" s="77">
        <v>0</v>
      </c>
      <c r="N82" s="77">
        <v>0</v>
      </c>
      <c r="O82" s="75">
        <v>72000</v>
      </c>
      <c r="P82" s="75">
        <v>144000</v>
      </c>
      <c r="Q82" s="75">
        <v>20000</v>
      </c>
      <c r="R82" s="75">
        <v>30000</v>
      </c>
      <c r="S82" s="98">
        <v>118080</v>
      </c>
      <c r="T82" s="98">
        <v>28700</v>
      </c>
      <c r="U82" s="98">
        <v>32220</v>
      </c>
      <c r="V82" s="140">
        <v>0</v>
      </c>
      <c r="W82" s="140"/>
      <c r="X82" s="98">
        <v>0</v>
      </c>
      <c r="Y82" s="98">
        <v>0</v>
      </c>
      <c r="Z82" s="98">
        <v>72000</v>
      </c>
      <c r="AA82" s="98">
        <v>144000</v>
      </c>
      <c r="AB82" s="98">
        <v>20000</v>
      </c>
      <c r="AC82" s="78">
        <f t="shared" si="5"/>
        <v>382780</v>
      </c>
      <c r="AD82" s="78">
        <f t="shared" si="7"/>
        <v>415000</v>
      </c>
      <c r="AE82" s="77">
        <v>30000</v>
      </c>
      <c r="AF82" s="77">
        <f t="shared" si="6"/>
        <v>445000</v>
      </c>
      <c r="AG82" s="100" t="s">
        <v>1021</v>
      </c>
      <c r="AH82" s="94" t="s">
        <v>162</v>
      </c>
      <c r="AI82" s="108">
        <v>78</v>
      </c>
    </row>
    <row r="83" spans="1:35" ht="55.2" customHeight="1" x14ac:dyDescent="0.3">
      <c r="A83" s="83" t="s">
        <v>551</v>
      </c>
      <c r="B83" s="80" t="s">
        <v>165</v>
      </c>
      <c r="C83" s="94" t="s">
        <v>1306</v>
      </c>
      <c r="D83" s="93" t="s">
        <v>969</v>
      </c>
      <c r="E83" s="98">
        <v>223750</v>
      </c>
      <c r="F83" s="98">
        <v>0</v>
      </c>
      <c r="G83" s="98">
        <v>44750</v>
      </c>
      <c r="H83" s="98">
        <v>0</v>
      </c>
      <c r="I83" s="79">
        <f t="shared" si="4"/>
        <v>44750</v>
      </c>
      <c r="J83" s="75">
        <v>144000</v>
      </c>
      <c r="K83" s="77">
        <v>35000</v>
      </c>
      <c r="L83" s="77">
        <v>0</v>
      </c>
      <c r="M83" s="77">
        <v>0</v>
      </c>
      <c r="N83" s="77">
        <v>0</v>
      </c>
      <c r="O83" s="75">
        <v>0</v>
      </c>
      <c r="P83" s="75">
        <v>0</v>
      </c>
      <c r="Q83" s="75">
        <v>0</v>
      </c>
      <c r="R83" s="75">
        <v>0</v>
      </c>
      <c r="S83" s="98">
        <v>118080</v>
      </c>
      <c r="T83" s="98">
        <v>28700</v>
      </c>
      <c r="U83" s="98">
        <v>32220</v>
      </c>
      <c r="V83" s="140">
        <v>0</v>
      </c>
      <c r="W83" s="140"/>
      <c r="X83" s="98">
        <v>0</v>
      </c>
      <c r="Y83" s="98">
        <v>0</v>
      </c>
      <c r="Z83" s="98">
        <v>0</v>
      </c>
      <c r="AA83" s="98">
        <v>0</v>
      </c>
      <c r="AB83" s="98">
        <v>0</v>
      </c>
      <c r="AC83" s="78">
        <f t="shared" si="5"/>
        <v>146780</v>
      </c>
      <c r="AD83" s="78">
        <f t="shared" si="7"/>
        <v>179000</v>
      </c>
      <c r="AE83" s="77">
        <v>0</v>
      </c>
      <c r="AF83" s="77">
        <f t="shared" si="6"/>
        <v>179000</v>
      </c>
      <c r="AG83" s="100" t="s">
        <v>982</v>
      </c>
      <c r="AH83" s="94" t="s">
        <v>163</v>
      </c>
      <c r="AI83" s="108">
        <v>79</v>
      </c>
    </row>
    <row r="84" spans="1:35" ht="55.2" customHeight="1" x14ac:dyDescent="0.3">
      <c r="A84" s="83" t="s">
        <v>552</v>
      </c>
      <c r="B84" s="80" t="s">
        <v>152</v>
      </c>
      <c r="C84" s="94" t="s">
        <v>1307</v>
      </c>
      <c r="D84" s="93" t="s">
        <v>969</v>
      </c>
      <c r="E84" s="98">
        <v>223750</v>
      </c>
      <c r="F84" s="98">
        <v>0</v>
      </c>
      <c r="G84" s="98">
        <v>44750</v>
      </c>
      <c r="H84" s="98">
        <v>0</v>
      </c>
      <c r="I84" s="79">
        <f t="shared" si="4"/>
        <v>44750</v>
      </c>
      <c r="J84" s="75">
        <v>144000</v>
      </c>
      <c r="K84" s="77">
        <v>35000</v>
      </c>
      <c r="L84" s="77">
        <v>0</v>
      </c>
      <c r="M84" s="77">
        <v>0</v>
      </c>
      <c r="N84" s="77">
        <v>0</v>
      </c>
      <c r="O84" s="75">
        <v>0</v>
      </c>
      <c r="P84" s="75">
        <v>0</v>
      </c>
      <c r="Q84" s="75">
        <v>0</v>
      </c>
      <c r="R84" s="75">
        <v>0</v>
      </c>
      <c r="S84" s="98">
        <v>118080</v>
      </c>
      <c r="T84" s="98">
        <v>28700</v>
      </c>
      <c r="U84" s="98">
        <v>32220</v>
      </c>
      <c r="V84" s="140">
        <v>0</v>
      </c>
      <c r="W84" s="140"/>
      <c r="X84" s="98">
        <v>0</v>
      </c>
      <c r="Y84" s="98">
        <v>0</v>
      </c>
      <c r="Z84" s="98">
        <v>0</v>
      </c>
      <c r="AA84" s="98">
        <v>0</v>
      </c>
      <c r="AB84" s="98">
        <v>0</v>
      </c>
      <c r="AC84" s="78">
        <f t="shared" si="5"/>
        <v>146780</v>
      </c>
      <c r="AD84" s="78">
        <f t="shared" si="7"/>
        <v>179000</v>
      </c>
      <c r="AE84" s="77">
        <v>0</v>
      </c>
      <c r="AF84" s="77">
        <f t="shared" si="6"/>
        <v>179000</v>
      </c>
      <c r="AG84" s="100" t="s">
        <v>982</v>
      </c>
      <c r="AH84" s="94" t="s">
        <v>163</v>
      </c>
      <c r="AI84" s="108">
        <v>80</v>
      </c>
    </row>
    <row r="85" spans="1:35" ht="55.2" customHeight="1" x14ac:dyDescent="0.3">
      <c r="A85" s="83" t="s">
        <v>553</v>
      </c>
      <c r="B85" s="80" t="s">
        <v>274</v>
      </c>
      <c r="C85" s="94" t="s">
        <v>1308</v>
      </c>
      <c r="D85" s="93" t="s">
        <v>969</v>
      </c>
      <c r="E85" s="98">
        <v>223750</v>
      </c>
      <c r="F85" s="98">
        <v>0</v>
      </c>
      <c r="G85" s="98">
        <v>44750</v>
      </c>
      <c r="H85" s="98">
        <v>0</v>
      </c>
      <c r="I85" s="79">
        <f t="shared" si="4"/>
        <v>44750</v>
      </c>
      <c r="J85" s="75">
        <v>144000</v>
      </c>
      <c r="K85" s="77">
        <v>35000</v>
      </c>
      <c r="L85" s="75">
        <v>0</v>
      </c>
      <c r="M85" s="75">
        <v>0</v>
      </c>
      <c r="N85" s="75">
        <v>0</v>
      </c>
      <c r="O85" s="75">
        <v>0</v>
      </c>
      <c r="P85" s="75">
        <v>0</v>
      </c>
      <c r="Q85" s="75">
        <v>0</v>
      </c>
      <c r="R85" s="75">
        <v>0</v>
      </c>
      <c r="S85" s="98">
        <v>118080</v>
      </c>
      <c r="T85" s="98">
        <v>28700</v>
      </c>
      <c r="U85" s="98">
        <v>32220</v>
      </c>
      <c r="V85" s="140">
        <v>0</v>
      </c>
      <c r="W85" s="140"/>
      <c r="X85" s="98">
        <v>0</v>
      </c>
      <c r="Y85" s="98">
        <v>0</v>
      </c>
      <c r="Z85" s="98">
        <v>0</v>
      </c>
      <c r="AA85" s="98">
        <v>0</v>
      </c>
      <c r="AB85" s="98">
        <v>0</v>
      </c>
      <c r="AC85" s="78">
        <f t="shared" si="5"/>
        <v>146780</v>
      </c>
      <c r="AD85" s="78">
        <f t="shared" si="7"/>
        <v>179000</v>
      </c>
      <c r="AE85" s="77">
        <v>0</v>
      </c>
      <c r="AF85" s="77">
        <f t="shared" si="6"/>
        <v>179000</v>
      </c>
      <c r="AG85" s="100" t="s">
        <v>982</v>
      </c>
      <c r="AH85" s="94" t="s">
        <v>163</v>
      </c>
      <c r="AI85" s="108">
        <v>81</v>
      </c>
    </row>
    <row r="86" spans="1:35" ht="55.2" customHeight="1" x14ac:dyDescent="0.3">
      <c r="A86" s="83" t="s">
        <v>554</v>
      </c>
      <c r="B86" s="80" t="s">
        <v>399</v>
      </c>
      <c r="C86" s="94" t="s">
        <v>1309</v>
      </c>
      <c r="D86" s="93" t="s">
        <v>969</v>
      </c>
      <c r="E86" s="98">
        <v>223750</v>
      </c>
      <c r="F86" s="98">
        <v>0</v>
      </c>
      <c r="G86" s="98">
        <v>44750</v>
      </c>
      <c r="H86" s="98">
        <v>0</v>
      </c>
      <c r="I86" s="79">
        <f t="shared" si="4"/>
        <v>44750</v>
      </c>
      <c r="J86" s="75">
        <v>144000</v>
      </c>
      <c r="K86" s="77">
        <v>35000</v>
      </c>
      <c r="L86" s="75">
        <v>0</v>
      </c>
      <c r="M86" s="75">
        <v>0</v>
      </c>
      <c r="N86" s="75">
        <v>0</v>
      </c>
      <c r="O86" s="75">
        <v>0</v>
      </c>
      <c r="P86" s="75">
        <v>0</v>
      </c>
      <c r="Q86" s="75">
        <v>0</v>
      </c>
      <c r="R86" s="75">
        <v>0</v>
      </c>
      <c r="S86" s="98">
        <v>118080</v>
      </c>
      <c r="T86" s="98">
        <v>28700</v>
      </c>
      <c r="U86" s="98">
        <v>32220</v>
      </c>
      <c r="V86" s="140">
        <v>0</v>
      </c>
      <c r="W86" s="140"/>
      <c r="X86" s="98">
        <v>0</v>
      </c>
      <c r="Y86" s="98">
        <v>0</v>
      </c>
      <c r="Z86" s="98">
        <v>0</v>
      </c>
      <c r="AA86" s="98">
        <v>0</v>
      </c>
      <c r="AB86" s="98">
        <v>0</v>
      </c>
      <c r="AC86" s="78">
        <f t="shared" si="5"/>
        <v>146780</v>
      </c>
      <c r="AD86" s="78">
        <f t="shared" si="7"/>
        <v>179000</v>
      </c>
      <c r="AE86" s="77">
        <v>0</v>
      </c>
      <c r="AF86" s="77">
        <f t="shared" si="6"/>
        <v>179000</v>
      </c>
      <c r="AG86" s="100" t="s">
        <v>982</v>
      </c>
      <c r="AH86" s="94" t="s">
        <v>163</v>
      </c>
      <c r="AI86" s="108">
        <v>82</v>
      </c>
    </row>
    <row r="87" spans="1:35" ht="55.2" customHeight="1" x14ac:dyDescent="0.3">
      <c r="A87" s="83" t="s">
        <v>555</v>
      </c>
      <c r="B87" s="80" t="s">
        <v>273</v>
      </c>
      <c r="C87" s="94" t="s">
        <v>1310</v>
      </c>
      <c r="D87" s="93" t="s">
        <v>969</v>
      </c>
      <c r="E87" s="98">
        <v>223750</v>
      </c>
      <c r="F87" s="98">
        <v>45000</v>
      </c>
      <c r="G87" s="98">
        <v>44750</v>
      </c>
      <c r="H87" s="98">
        <v>15000</v>
      </c>
      <c r="I87" s="79">
        <f t="shared" si="4"/>
        <v>59750</v>
      </c>
      <c r="J87" s="75">
        <v>144000</v>
      </c>
      <c r="K87" s="77">
        <v>35000</v>
      </c>
      <c r="L87" s="75">
        <v>0</v>
      </c>
      <c r="M87" s="75">
        <v>0</v>
      </c>
      <c r="N87" s="75">
        <v>0</v>
      </c>
      <c r="O87" s="75">
        <v>0</v>
      </c>
      <c r="P87" s="75">
        <v>0</v>
      </c>
      <c r="Q87" s="75">
        <v>0</v>
      </c>
      <c r="R87" s="75">
        <v>30000</v>
      </c>
      <c r="S87" s="98">
        <v>118080</v>
      </c>
      <c r="T87" s="98">
        <v>28700</v>
      </c>
      <c r="U87" s="98">
        <v>32220</v>
      </c>
      <c r="V87" s="140">
        <v>0</v>
      </c>
      <c r="W87" s="140"/>
      <c r="X87" s="98">
        <v>0</v>
      </c>
      <c r="Y87" s="98">
        <v>0</v>
      </c>
      <c r="Z87" s="98">
        <v>0</v>
      </c>
      <c r="AA87" s="98">
        <v>0</v>
      </c>
      <c r="AB87" s="98">
        <v>0</v>
      </c>
      <c r="AC87" s="78">
        <f t="shared" si="5"/>
        <v>146780</v>
      </c>
      <c r="AD87" s="78">
        <f t="shared" si="7"/>
        <v>179000</v>
      </c>
      <c r="AE87" s="77">
        <v>30000</v>
      </c>
      <c r="AF87" s="77">
        <f t="shared" si="6"/>
        <v>209000</v>
      </c>
      <c r="AG87" s="100" t="s">
        <v>1022</v>
      </c>
      <c r="AH87" s="94" t="s">
        <v>163</v>
      </c>
      <c r="AI87" s="108">
        <v>83</v>
      </c>
    </row>
    <row r="88" spans="1:35" ht="55.2" customHeight="1" x14ac:dyDescent="0.3">
      <c r="A88" s="83" t="s">
        <v>556</v>
      </c>
      <c r="B88" s="80" t="s">
        <v>557</v>
      </c>
      <c r="C88" s="94" t="s">
        <v>1311</v>
      </c>
      <c r="D88" s="93" t="s">
        <v>968</v>
      </c>
      <c r="E88" s="98">
        <v>395000</v>
      </c>
      <c r="F88" s="98">
        <v>0</v>
      </c>
      <c r="G88" s="98">
        <v>0</v>
      </c>
      <c r="H88" s="98">
        <v>0</v>
      </c>
      <c r="I88" s="79">
        <f t="shared" si="4"/>
        <v>0</v>
      </c>
      <c r="J88" s="75">
        <v>144000</v>
      </c>
      <c r="K88" s="77">
        <v>35000</v>
      </c>
      <c r="L88" s="75">
        <v>0</v>
      </c>
      <c r="M88" s="75">
        <v>0</v>
      </c>
      <c r="N88" s="75">
        <v>0</v>
      </c>
      <c r="O88" s="75">
        <v>72000</v>
      </c>
      <c r="P88" s="75">
        <v>144000</v>
      </c>
      <c r="Q88" s="75">
        <v>0</v>
      </c>
      <c r="R88" s="75">
        <v>0</v>
      </c>
      <c r="S88" s="98">
        <v>118080</v>
      </c>
      <c r="T88" s="98">
        <v>28700</v>
      </c>
      <c r="U88" s="98">
        <v>32220</v>
      </c>
      <c r="V88" s="140">
        <v>0</v>
      </c>
      <c r="W88" s="140"/>
      <c r="X88" s="98">
        <v>0</v>
      </c>
      <c r="Y88" s="98">
        <v>0</v>
      </c>
      <c r="Z88" s="98">
        <v>72000</v>
      </c>
      <c r="AA88" s="98">
        <v>144000</v>
      </c>
      <c r="AB88" s="98">
        <v>0</v>
      </c>
      <c r="AC88" s="78">
        <f t="shared" si="5"/>
        <v>362780</v>
      </c>
      <c r="AD88" s="78">
        <f t="shared" si="7"/>
        <v>395000</v>
      </c>
      <c r="AE88" s="77">
        <v>0</v>
      </c>
      <c r="AF88" s="77">
        <f t="shared" si="6"/>
        <v>395000</v>
      </c>
      <c r="AG88" s="100" t="s">
        <v>986</v>
      </c>
      <c r="AH88" s="94" t="s">
        <v>162</v>
      </c>
      <c r="AI88" s="108">
        <v>84</v>
      </c>
    </row>
    <row r="89" spans="1:35" ht="55.2" customHeight="1" x14ac:dyDescent="0.3">
      <c r="A89" s="83" t="s">
        <v>558</v>
      </c>
      <c r="B89" s="80" t="s">
        <v>559</v>
      </c>
      <c r="C89" s="94" t="s">
        <v>1312</v>
      </c>
      <c r="D89" s="93" t="s">
        <v>968</v>
      </c>
      <c r="E89" s="98">
        <v>435000</v>
      </c>
      <c r="F89" s="98">
        <v>0</v>
      </c>
      <c r="G89" s="98">
        <v>0</v>
      </c>
      <c r="H89" s="98">
        <v>0</v>
      </c>
      <c r="I89" s="79">
        <f t="shared" si="4"/>
        <v>0</v>
      </c>
      <c r="J89" s="75">
        <v>144000</v>
      </c>
      <c r="K89" s="77">
        <v>35000</v>
      </c>
      <c r="L89" s="75">
        <v>0</v>
      </c>
      <c r="M89" s="75">
        <v>0</v>
      </c>
      <c r="N89" s="75">
        <v>0</v>
      </c>
      <c r="O89" s="75">
        <v>72000</v>
      </c>
      <c r="P89" s="75">
        <v>144000</v>
      </c>
      <c r="Q89" s="75">
        <v>40000</v>
      </c>
      <c r="R89" s="75">
        <v>0</v>
      </c>
      <c r="S89" s="98">
        <v>118080</v>
      </c>
      <c r="T89" s="98">
        <v>28700</v>
      </c>
      <c r="U89" s="98">
        <v>32220</v>
      </c>
      <c r="V89" s="140">
        <v>0</v>
      </c>
      <c r="W89" s="140"/>
      <c r="X89" s="98">
        <v>0</v>
      </c>
      <c r="Y89" s="98">
        <v>0</v>
      </c>
      <c r="Z89" s="98">
        <v>72000</v>
      </c>
      <c r="AA89" s="98">
        <v>144000</v>
      </c>
      <c r="AB89" s="98">
        <v>40000</v>
      </c>
      <c r="AC89" s="78">
        <f t="shared" si="5"/>
        <v>402780</v>
      </c>
      <c r="AD89" s="78">
        <f t="shared" si="7"/>
        <v>435000</v>
      </c>
      <c r="AE89" s="77">
        <v>0</v>
      </c>
      <c r="AF89" s="77">
        <f t="shared" si="6"/>
        <v>435000</v>
      </c>
      <c r="AG89" s="100" t="s">
        <v>1023</v>
      </c>
      <c r="AH89" s="94" t="s">
        <v>162</v>
      </c>
      <c r="AI89" s="108">
        <v>85</v>
      </c>
    </row>
    <row r="90" spans="1:35" ht="55.2" customHeight="1" x14ac:dyDescent="0.3">
      <c r="A90" s="83" t="s">
        <v>560</v>
      </c>
      <c r="B90" s="80" t="s">
        <v>288</v>
      </c>
      <c r="C90" s="94" t="s">
        <v>1313</v>
      </c>
      <c r="D90" s="93" t="s">
        <v>968</v>
      </c>
      <c r="E90" s="98">
        <v>395000</v>
      </c>
      <c r="F90" s="98">
        <v>0</v>
      </c>
      <c r="G90" s="98">
        <v>0</v>
      </c>
      <c r="H90" s="98">
        <v>0</v>
      </c>
      <c r="I90" s="79">
        <f t="shared" si="4"/>
        <v>0</v>
      </c>
      <c r="J90" s="75">
        <v>144000</v>
      </c>
      <c r="K90" s="77">
        <v>35000</v>
      </c>
      <c r="L90" s="75">
        <v>0</v>
      </c>
      <c r="M90" s="75">
        <v>0</v>
      </c>
      <c r="N90" s="75">
        <v>0</v>
      </c>
      <c r="O90" s="75">
        <v>72000</v>
      </c>
      <c r="P90" s="75">
        <v>144000</v>
      </c>
      <c r="Q90" s="75">
        <v>0</v>
      </c>
      <c r="R90" s="75">
        <v>0</v>
      </c>
      <c r="S90" s="98">
        <v>118080</v>
      </c>
      <c r="T90" s="98">
        <v>28700</v>
      </c>
      <c r="U90" s="98">
        <v>32220</v>
      </c>
      <c r="V90" s="140">
        <v>0</v>
      </c>
      <c r="W90" s="140"/>
      <c r="X90" s="98">
        <v>0</v>
      </c>
      <c r="Y90" s="98">
        <v>0</v>
      </c>
      <c r="Z90" s="98">
        <v>72000</v>
      </c>
      <c r="AA90" s="98">
        <v>144000</v>
      </c>
      <c r="AB90" s="98">
        <v>0</v>
      </c>
      <c r="AC90" s="78">
        <f t="shared" si="5"/>
        <v>362780</v>
      </c>
      <c r="AD90" s="78">
        <f t="shared" si="7"/>
        <v>395000</v>
      </c>
      <c r="AE90" s="77">
        <v>0</v>
      </c>
      <c r="AF90" s="77">
        <f t="shared" si="6"/>
        <v>395000</v>
      </c>
      <c r="AG90" s="100" t="s">
        <v>986</v>
      </c>
      <c r="AH90" s="94" t="s">
        <v>162</v>
      </c>
      <c r="AI90" s="108">
        <v>86</v>
      </c>
    </row>
    <row r="91" spans="1:35" ht="55.2" customHeight="1" x14ac:dyDescent="0.3">
      <c r="A91" s="83" t="s">
        <v>561</v>
      </c>
      <c r="B91" s="80" t="s">
        <v>435</v>
      </c>
      <c r="C91" s="95" t="s">
        <v>1314</v>
      </c>
      <c r="D91" s="93" t="s">
        <v>968</v>
      </c>
      <c r="E91" s="98">
        <v>395000</v>
      </c>
      <c r="F91" s="98">
        <v>0</v>
      </c>
      <c r="G91" s="98">
        <v>0</v>
      </c>
      <c r="H91" s="98">
        <v>0</v>
      </c>
      <c r="I91" s="79">
        <f t="shared" si="4"/>
        <v>0</v>
      </c>
      <c r="J91" s="75">
        <v>144000</v>
      </c>
      <c r="K91" s="77">
        <v>35000</v>
      </c>
      <c r="L91" s="75">
        <v>0</v>
      </c>
      <c r="M91" s="75">
        <v>0</v>
      </c>
      <c r="N91" s="75">
        <v>0</v>
      </c>
      <c r="O91" s="75">
        <v>72000</v>
      </c>
      <c r="P91" s="75">
        <v>144000</v>
      </c>
      <c r="Q91" s="75">
        <v>0</v>
      </c>
      <c r="R91" s="75">
        <v>0</v>
      </c>
      <c r="S91" s="98">
        <v>118080</v>
      </c>
      <c r="T91" s="98">
        <v>28700</v>
      </c>
      <c r="U91" s="98">
        <v>32220</v>
      </c>
      <c r="V91" s="140">
        <v>0</v>
      </c>
      <c r="W91" s="140"/>
      <c r="X91" s="98">
        <v>0</v>
      </c>
      <c r="Y91" s="98">
        <v>0</v>
      </c>
      <c r="Z91" s="98">
        <v>72000</v>
      </c>
      <c r="AA91" s="98">
        <v>144000</v>
      </c>
      <c r="AB91" s="98">
        <v>0</v>
      </c>
      <c r="AC91" s="78">
        <f t="shared" si="5"/>
        <v>362780</v>
      </c>
      <c r="AD91" s="78">
        <f t="shared" si="7"/>
        <v>395000</v>
      </c>
      <c r="AE91" s="77">
        <v>0</v>
      </c>
      <c r="AF91" s="77">
        <f t="shared" si="6"/>
        <v>395000</v>
      </c>
      <c r="AG91" s="100" t="s">
        <v>986</v>
      </c>
      <c r="AH91" s="94" t="s">
        <v>162</v>
      </c>
      <c r="AI91" s="108">
        <v>87</v>
      </c>
    </row>
    <row r="92" spans="1:35" ht="55.2" customHeight="1" x14ac:dyDescent="0.3">
      <c r="A92" s="83" t="s">
        <v>562</v>
      </c>
      <c r="B92" s="80" t="s">
        <v>337</v>
      </c>
      <c r="C92" s="94" t="s">
        <v>1315</v>
      </c>
      <c r="D92" s="93" t="s">
        <v>968</v>
      </c>
      <c r="E92" s="98">
        <v>395000</v>
      </c>
      <c r="F92" s="98">
        <v>0</v>
      </c>
      <c r="G92" s="98">
        <v>0</v>
      </c>
      <c r="H92" s="98">
        <v>0</v>
      </c>
      <c r="I92" s="79">
        <f t="shared" si="4"/>
        <v>0</v>
      </c>
      <c r="J92" s="75">
        <v>144000</v>
      </c>
      <c r="K92" s="77">
        <v>35000</v>
      </c>
      <c r="L92" s="75">
        <v>0</v>
      </c>
      <c r="M92" s="75">
        <v>0</v>
      </c>
      <c r="N92" s="75">
        <v>0</v>
      </c>
      <c r="O92" s="75">
        <v>72000</v>
      </c>
      <c r="P92" s="75">
        <v>144000</v>
      </c>
      <c r="Q92" s="75">
        <v>0</v>
      </c>
      <c r="R92" s="75">
        <v>0</v>
      </c>
      <c r="S92" s="98">
        <v>118080</v>
      </c>
      <c r="T92" s="98">
        <v>28700</v>
      </c>
      <c r="U92" s="98">
        <v>32220</v>
      </c>
      <c r="V92" s="140">
        <v>0</v>
      </c>
      <c r="W92" s="140"/>
      <c r="X92" s="98">
        <v>0</v>
      </c>
      <c r="Y92" s="98">
        <v>0</v>
      </c>
      <c r="Z92" s="98">
        <v>72000</v>
      </c>
      <c r="AA92" s="98">
        <v>144000</v>
      </c>
      <c r="AB92" s="98">
        <v>0</v>
      </c>
      <c r="AC92" s="78">
        <f t="shared" si="5"/>
        <v>362780</v>
      </c>
      <c r="AD92" s="78">
        <f t="shared" si="7"/>
        <v>395000</v>
      </c>
      <c r="AE92" s="77">
        <v>0</v>
      </c>
      <c r="AF92" s="77">
        <f t="shared" si="6"/>
        <v>395000</v>
      </c>
      <c r="AG92" s="100" t="s">
        <v>986</v>
      </c>
      <c r="AH92" s="94" t="s">
        <v>162</v>
      </c>
      <c r="AI92" s="108">
        <v>88</v>
      </c>
    </row>
    <row r="93" spans="1:35" ht="55.2" customHeight="1" x14ac:dyDescent="0.3">
      <c r="A93" s="83" t="s">
        <v>563</v>
      </c>
      <c r="B93" s="80" t="s">
        <v>241</v>
      </c>
      <c r="C93" s="94" t="s">
        <v>1316</v>
      </c>
      <c r="D93" s="93" t="s">
        <v>968</v>
      </c>
      <c r="E93" s="98">
        <v>422000</v>
      </c>
      <c r="F93" s="98">
        <v>23000</v>
      </c>
      <c r="G93" s="98">
        <v>0</v>
      </c>
      <c r="H93" s="98">
        <v>0</v>
      </c>
      <c r="I93" s="79">
        <f t="shared" si="4"/>
        <v>0</v>
      </c>
      <c r="J93" s="75">
        <v>144000</v>
      </c>
      <c r="K93" s="75">
        <v>35000</v>
      </c>
      <c r="L93" s="75">
        <v>0</v>
      </c>
      <c r="M93" s="75">
        <v>0</v>
      </c>
      <c r="N93" s="75">
        <v>0</v>
      </c>
      <c r="O93" s="75">
        <v>72000</v>
      </c>
      <c r="P93" s="75">
        <v>144000</v>
      </c>
      <c r="Q93" s="75">
        <v>27000</v>
      </c>
      <c r="R93" s="75">
        <v>23000</v>
      </c>
      <c r="S93" s="98">
        <v>118080</v>
      </c>
      <c r="T93" s="98">
        <v>28700</v>
      </c>
      <c r="U93" s="98">
        <v>32220</v>
      </c>
      <c r="V93" s="140">
        <v>0</v>
      </c>
      <c r="W93" s="140"/>
      <c r="X93" s="98">
        <v>0</v>
      </c>
      <c r="Y93" s="98">
        <v>0</v>
      </c>
      <c r="Z93" s="98">
        <v>72000</v>
      </c>
      <c r="AA93" s="98">
        <v>144000</v>
      </c>
      <c r="AB93" s="98">
        <v>27000</v>
      </c>
      <c r="AC93" s="78">
        <f t="shared" si="5"/>
        <v>389780</v>
      </c>
      <c r="AD93" s="78">
        <f t="shared" si="7"/>
        <v>422000</v>
      </c>
      <c r="AE93" s="77">
        <v>23000</v>
      </c>
      <c r="AF93" s="77">
        <f t="shared" si="6"/>
        <v>445000</v>
      </c>
      <c r="AG93" s="100" t="s">
        <v>1024</v>
      </c>
      <c r="AH93" s="94" t="s">
        <v>162</v>
      </c>
      <c r="AI93" s="108">
        <v>89</v>
      </c>
    </row>
    <row r="94" spans="1:35" ht="55.2" customHeight="1" x14ac:dyDescent="0.3">
      <c r="A94" s="83" t="s">
        <v>564</v>
      </c>
      <c r="B94" s="80" t="s">
        <v>401</v>
      </c>
      <c r="C94" s="94" t="s">
        <v>1317</v>
      </c>
      <c r="D94" s="93" t="s">
        <v>969</v>
      </c>
      <c r="E94" s="98">
        <v>223750</v>
      </c>
      <c r="F94" s="98">
        <v>0</v>
      </c>
      <c r="G94" s="98">
        <v>44750</v>
      </c>
      <c r="H94" s="98">
        <v>0</v>
      </c>
      <c r="I94" s="79">
        <f t="shared" si="4"/>
        <v>44750</v>
      </c>
      <c r="J94" s="75">
        <v>144000</v>
      </c>
      <c r="K94" s="75">
        <v>35000</v>
      </c>
      <c r="L94" s="75">
        <v>0</v>
      </c>
      <c r="M94" s="75">
        <v>0</v>
      </c>
      <c r="N94" s="75">
        <v>0</v>
      </c>
      <c r="O94" s="75">
        <v>0</v>
      </c>
      <c r="P94" s="75">
        <v>0</v>
      </c>
      <c r="Q94" s="75">
        <v>0</v>
      </c>
      <c r="R94" s="75">
        <v>0</v>
      </c>
      <c r="S94" s="98">
        <v>118080</v>
      </c>
      <c r="T94" s="98">
        <v>28700</v>
      </c>
      <c r="U94" s="98">
        <v>32220</v>
      </c>
      <c r="V94" s="140">
        <v>0</v>
      </c>
      <c r="W94" s="140"/>
      <c r="X94" s="98">
        <v>0</v>
      </c>
      <c r="Y94" s="98">
        <v>0</v>
      </c>
      <c r="Z94" s="98">
        <v>0</v>
      </c>
      <c r="AA94" s="98">
        <v>0</v>
      </c>
      <c r="AB94" s="98">
        <v>0</v>
      </c>
      <c r="AC94" s="78">
        <f t="shared" si="5"/>
        <v>146780</v>
      </c>
      <c r="AD94" s="78">
        <f t="shared" si="7"/>
        <v>179000</v>
      </c>
      <c r="AE94" s="77">
        <v>0</v>
      </c>
      <c r="AF94" s="77">
        <f t="shared" si="6"/>
        <v>179000</v>
      </c>
      <c r="AG94" s="100" t="s">
        <v>982</v>
      </c>
      <c r="AH94" s="94" t="s">
        <v>163</v>
      </c>
      <c r="AI94" s="108">
        <v>90</v>
      </c>
    </row>
    <row r="95" spans="1:35" ht="55.2" customHeight="1" x14ac:dyDescent="0.3">
      <c r="A95" s="83" t="s">
        <v>565</v>
      </c>
      <c r="B95" s="80" t="s">
        <v>566</v>
      </c>
      <c r="C95" s="94" t="s">
        <v>1318</v>
      </c>
      <c r="D95" s="93" t="s">
        <v>969</v>
      </c>
      <c r="E95" s="98">
        <v>223750</v>
      </c>
      <c r="F95" s="98">
        <v>0</v>
      </c>
      <c r="G95" s="98">
        <v>44750</v>
      </c>
      <c r="H95" s="98">
        <v>0</v>
      </c>
      <c r="I95" s="79">
        <f t="shared" si="4"/>
        <v>44750</v>
      </c>
      <c r="J95" s="75">
        <v>144000</v>
      </c>
      <c r="K95" s="75">
        <v>35000</v>
      </c>
      <c r="L95" s="75">
        <v>0</v>
      </c>
      <c r="M95" s="75">
        <v>0</v>
      </c>
      <c r="N95" s="75">
        <v>0</v>
      </c>
      <c r="O95" s="75">
        <v>0</v>
      </c>
      <c r="P95" s="75">
        <v>0</v>
      </c>
      <c r="Q95" s="75">
        <v>0</v>
      </c>
      <c r="R95" s="75">
        <v>0</v>
      </c>
      <c r="S95" s="98">
        <v>118080</v>
      </c>
      <c r="T95" s="98">
        <v>28700</v>
      </c>
      <c r="U95" s="98">
        <v>32220</v>
      </c>
      <c r="V95" s="140">
        <v>0</v>
      </c>
      <c r="W95" s="140"/>
      <c r="X95" s="98">
        <v>0</v>
      </c>
      <c r="Y95" s="98">
        <v>0</v>
      </c>
      <c r="Z95" s="98">
        <v>0</v>
      </c>
      <c r="AA95" s="98">
        <v>0</v>
      </c>
      <c r="AB95" s="98">
        <v>0</v>
      </c>
      <c r="AC95" s="78">
        <f t="shared" si="5"/>
        <v>146780</v>
      </c>
      <c r="AD95" s="78">
        <f t="shared" si="7"/>
        <v>179000</v>
      </c>
      <c r="AE95" s="77">
        <v>0</v>
      </c>
      <c r="AF95" s="77">
        <f t="shared" si="6"/>
        <v>179000</v>
      </c>
      <c r="AG95" s="100" t="s">
        <v>982</v>
      </c>
      <c r="AH95" s="94" t="s">
        <v>163</v>
      </c>
      <c r="AI95" s="108">
        <v>91</v>
      </c>
    </row>
    <row r="96" spans="1:35" ht="55.2" customHeight="1" x14ac:dyDescent="0.3">
      <c r="A96" s="83" t="s">
        <v>567</v>
      </c>
      <c r="B96" s="80" t="s">
        <v>300</v>
      </c>
      <c r="C96" s="94" t="s">
        <v>1319</v>
      </c>
      <c r="D96" s="93" t="s">
        <v>969</v>
      </c>
      <c r="E96" s="98">
        <v>223750</v>
      </c>
      <c r="F96" s="98">
        <v>0</v>
      </c>
      <c r="G96" s="98">
        <v>44750</v>
      </c>
      <c r="H96" s="98">
        <v>0</v>
      </c>
      <c r="I96" s="79">
        <f t="shared" si="4"/>
        <v>44750</v>
      </c>
      <c r="J96" s="75">
        <v>144000</v>
      </c>
      <c r="K96" s="75">
        <v>35000</v>
      </c>
      <c r="L96" s="75">
        <v>0</v>
      </c>
      <c r="M96" s="75">
        <v>0</v>
      </c>
      <c r="N96" s="75">
        <v>0</v>
      </c>
      <c r="O96" s="75">
        <v>0</v>
      </c>
      <c r="P96" s="75">
        <v>0</v>
      </c>
      <c r="Q96" s="75">
        <v>0</v>
      </c>
      <c r="R96" s="75">
        <v>0</v>
      </c>
      <c r="S96" s="98">
        <v>118080</v>
      </c>
      <c r="T96" s="98">
        <v>28700</v>
      </c>
      <c r="U96" s="98">
        <v>32220</v>
      </c>
      <c r="V96" s="140">
        <v>0</v>
      </c>
      <c r="W96" s="140"/>
      <c r="X96" s="98">
        <v>0</v>
      </c>
      <c r="Y96" s="98">
        <v>0</v>
      </c>
      <c r="Z96" s="98">
        <v>0</v>
      </c>
      <c r="AA96" s="98">
        <v>0</v>
      </c>
      <c r="AB96" s="98">
        <v>0</v>
      </c>
      <c r="AC96" s="78">
        <f t="shared" si="5"/>
        <v>146780</v>
      </c>
      <c r="AD96" s="78">
        <f t="shared" si="7"/>
        <v>179000</v>
      </c>
      <c r="AE96" s="77">
        <v>0</v>
      </c>
      <c r="AF96" s="77">
        <f t="shared" si="6"/>
        <v>179000</v>
      </c>
      <c r="AG96" s="100" t="s">
        <v>982</v>
      </c>
      <c r="AH96" s="94" t="s">
        <v>163</v>
      </c>
      <c r="AI96" s="108">
        <v>92</v>
      </c>
    </row>
    <row r="97" spans="1:35" ht="55.2" customHeight="1" x14ac:dyDescent="0.3">
      <c r="A97" s="83" t="s">
        <v>568</v>
      </c>
      <c r="B97" s="80" t="s">
        <v>380</v>
      </c>
      <c r="C97" s="94" t="s">
        <v>1320</v>
      </c>
      <c r="D97" s="93" t="s">
        <v>969</v>
      </c>
      <c r="E97" s="98">
        <v>230000</v>
      </c>
      <c r="F97" s="98">
        <v>0</v>
      </c>
      <c r="G97" s="98">
        <v>46000</v>
      </c>
      <c r="H97" s="98">
        <v>0</v>
      </c>
      <c r="I97" s="79">
        <f t="shared" si="4"/>
        <v>46000</v>
      </c>
      <c r="J97" s="75">
        <v>144000</v>
      </c>
      <c r="K97" s="75">
        <v>40000</v>
      </c>
      <c r="L97" s="75">
        <v>0</v>
      </c>
      <c r="M97" s="75">
        <v>0</v>
      </c>
      <c r="N97" s="75">
        <v>0</v>
      </c>
      <c r="O97" s="75">
        <v>0</v>
      </c>
      <c r="P97" s="75">
        <v>0</v>
      </c>
      <c r="Q97" s="75">
        <v>0</v>
      </c>
      <c r="R97" s="75">
        <v>0</v>
      </c>
      <c r="S97" s="98">
        <v>118080</v>
      </c>
      <c r="T97" s="98">
        <v>32800</v>
      </c>
      <c r="U97" s="98">
        <v>33120</v>
      </c>
      <c r="V97" s="140">
        <v>0</v>
      </c>
      <c r="W97" s="140"/>
      <c r="X97" s="98">
        <v>0</v>
      </c>
      <c r="Y97" s="98">
        <v>0</v>
      </c>
      <c r="Z97" s="98">
        <v>0</v>
      </c>
      <c r="AA97" s="98">
        <v>0</v>
      </c>
      <c r="AB97" s="98">
        <v>0</v>
      </c>
      <c r="AC97" s="78">
        <f t="shared" si="5"/>
        <v>150880</v>
      </c>
      <c r="AD97" s="78">
        <f t="shared" si="7"/>
        <v>184000</v>
      </c>
      <c r="AE97" s="77">
        <v>0</v>
      </c>
      <c r="AF97" s="77">
        <f t="shared" si="6"/>
        <v>184000</v>
      </c>
      <c r="AG97" s="100" t="s">
        <v>983</v>
      </c>
      <c r="AH97" s="94" t="s">
        <v>163</v>
      </c>
      <c r="AI97" s="108">
        <v>93</v>
      </c>
    </row>
    <row r="98" spans="1:35" ht="55.2" customHeight="1" x14ac:dyDescent="0.3">
      <c r="A98" s="83" t="s">
        <v>569</v>
      </c>
      <c r="B98" s="83" t="s">
        <v>216</v>
      </c>
      <c r="C98" s="118" t="s">
        <v>1321</v>
      </c>
      <c r="D98" s="93" t="s">
        <v>968</v>
      </c>
      <c r="E98" s="98">
        <v>395000</v>
      </c>
      <c r="F98" s="98">
        <v>50085</v>
      </c>
      <c r="G98" s="98">
        <v>0</v>
      </c>
      <c r="H98" s="98">
        <v>85</v>
      </c>
      <c r="I98" s="79">
        <f t="shared" si="4"/>
        <v>85</v>
      </c>
      <c r="J98" s="77">
        <v>144000</v>
      </c>
      <c r="K98" s="77">
        <v>35000</v>
      </c>
      <c r="L98" s="77">
        <v>0</v>
      </c>
      <c r="M98" s="77">
        <v>0</v>
      </c>
      <c r="N98" s="77">
        <v>0</v>
      </c>
      <c r="O98" s="77">
        <v>72000</v>
      </c>
      <c r="P98" s="77">
        <v>144000</v>
      </c>
      <c r="Q98" s="77">
        <v>0</v>
      </c>
      <c r="R98" s="77">
        <v>50000</v>
      </c>
      <c r="S98" s="98">
        <v>118080</v>
      </c>
      <c r="T98" s="98">
        <v>28700</v>
      </c>
      <c r="U98" s="98">
        <v>32220</v>
      </c>
      <c r="V98" s="140">
        <v>0</v>
      </c>
      <c r="W98" s="140"/>
      <c r="X98" s="98">
        <v>0</v>
      </c>
      <c r="Y98" s="98">
        <v>0</v>
      </c>
      <c r="Z98" s="98">
        <v>72000</v>
      </c>
      <c r="AA98" s="98">
        <v>144000</v>
      </c>
      <c r="AB98" s="98">
        <v>0</v>
      </c>
      <c r="AC98" s="78">
        <f t="shared" si="5"/>
        <v>362780</v>
      </c>
      <c r="AD98" s="78">
        <f t="shared" si="7"/>
        <v>395000</v>
      </c>
      <c r="AE98" s="77">
        <v>50000</v>
      </c>
      <c r="AF98" s="77">
        <f t="shared" si="6"/>
        <v>445000</v>
      </c>
      <c r="AG98" s="100" t="s">
        <v>1665</v>
      </c>
      <c r="AH98" s="94" t="s">
        <v>162</v>
      </c>
      <c r="AI98" s="108">
        <v>94</v>
      </c>
    </row>
    <row r="99" spans="1:35" ht="55.2" customHeight="1" x14ac:dyDescent="0.3">
      <c r="A99" s="83" t="s">
        <v>570</v>
      </c>
      <c r="B99" s="80" t="s">
        <v>282</v>
      </c>
      <c r="C99" s="94" t="s">
        <v>1322</v>
      </c>
      <c r="D99" s="93" t="s">
        <v>968</v>
      </c>
      <c r="E99" s="98">
        <v>395000</v>
      </c>
      <c r="F99" s="98">
        <v>0</v>
      </c>
      <c r="G99" s="98">
        <v>0</v>
      </c>
      <c r="H99" s="98">
        <v>0</v>
      </c>
      <c r="I99" s="79">
        <f t="shared" si="4"/>
        <v>0</v>
      </c>
      <c r="J99" s="77">
        <v>144000</v>
      </c>
      <c r="K99" s="77">
        <v>35000</v>
      </c>
      <c r="L99" s="77">
        <v>0</v>
      </c>
      <c r="M99" s="77">
        <v>0</v>
      </c>
      <c r="N99" s="77">
        <v>0</v>
      </c>
      <c r="O99" s="77">
        <v>72000</v>
      </c>
      <c r="P99" s="77">
        <v>144000</v>
      </c>
      <c r="Q99" s="77">
        <v>0</v>
      </c>
      <c r="R99" s="77">
        <v>0</v>
      </c>
      <c r="S99" s="98">
        <v>118080</v>
      </c>
      <c r="T99" s="98">
        <v>28700</v>
      </c>
      <c r="U99" s="98">
        <v>32220</v>
      </c>
      <c r="V99" s="140">
        <v>0</v>
      </c>
      <c r="W99" s="140"/>
      <c r="X99" s="98">
        <v>0</v>
      </c>
      <c r="Y99" s="98">
        <v>0</v>
      </c>
      <c r="Z99" s="98">
        <v>72000</v>
      </c>
      <c r="AA99" s="98">
        <v>144000</v>
      </c>
      <c r="AB99" s="98">
        <v>0</v>
      </c>
      <c r="AC99" s="78">
        <f t="shared" si="5"/>
        <v>362780</v>
      </c>
      <c r="AD99" s="78">
        <f t="shared" si="7"/>
        <v>395000</v>
      </c>
      <c r="AE99" s="77">
        <v>0</v>
      </c>
      <c r="AF99" s="77">
        <f t="shared" si="6"/>
        <v>395000</v>
      </c>
      <c r="AG99" s="100" t="s">
        <v>986</v>
      </c>
      <c r="AH99" s="94" t="s">
        <v>162</v>
      </c>
      <c r="AI99" s="108">
        <v>95</v>
      </c>
    </row>
    <row r="100" spans="1:35" ht="55.2" customHeight="1" x14ac:dyDescent="0.3">
      <c r="A100" s="83" t="s">
        <v>571</v>
      </c>
      <c r="B100" s="83" t="s">
        <v>402</v>
      </c>
      <c r="C100" s="94" t="s">
        <v>1323</v>
      </c>
      <c r="D100" s="93" t="s">
        <v>968</v>
      </c>
      <c r="E100" s="98">
        <v>395000</v>
      </c>
      <c r="F100" s="98">
        <v>0</v>
      </c>
      <c r="G100" s="98">
        <v>0</v>
      </c>
      <c r="H100" s="98">
        <v>0</v>
      </c>
      <c r="I100" s="79">
        <f t="shared" si="4"/>
        <v>0</v>
      </c>
      <c r="J100" s="77">
        <v>144000</v>
      </c>
      <c r="K100" s="77">
        <v>35000</v>
      </c>
      <c r="L100" s="77">
        <v>0</v>
      </c>
      <c r="M100" s="77">
        <v>0</v>
      </c>
      <c r="N100" s="77">
        <v>0</v>
      </c>
      <c r="O100" s="77">
        <v>72000</v>
      </c>
      <c r="P100" s="77">
        <v>144000</v>
      </c>
      <c r="Q100" s="77">
        <v>0</v>
      </c>
      <c r="R100" s="77">
        <v>0</v>
      </c>
      <c r="S100" s="98">
        <v>118080</v>
      </c>
      <c r="T100" s="98">
        <v>28700</v>
      </c>
      <c r="U100" s="98">
        <v>32220</v>
      </c>
      <c r="V100" s="140">
        <v>0</v>
      </c>
      <c r="W100" s="140"/>
      <c r="X100" s="98">
        <v>0</v>
      </c>
      <c r="Y100" s="98">
        <v>0</v>
      </c>
      <c r="Z100" s="98">
        <v>72000</v>
      </c>
      <c r="AA100" s="98">
        <v>144000</v>
      </c>
      <c r="AB100" s="98">
        <v>0</v>
      </c>
      <c r="AC100" s="78">
        <f t="shared" si="5"/>
        <v>362780</v>
      </c>
      <c r="AD100" s="78">
        <f t="shared" si="7"/>
        <v>395000</v>
      </c>
      <c r="AE100" s="77">
        <v>0</v>
      </c>
      <c r="AF100" s="77">
        <f t="shared" si="6"/>
        <v>395000</v>
      </c>
      <c r="AG100" s="100" t="s">
        <v>986</v>
      </c>
      <c r="AH100" s="94" t="s">
        <v>162</v>
      </c>
      <c r="AI100" s="108">
        <v>96</v>
      </c>
    </row>
    <row r="101" spans="1:35" ht="55.2" customHeight="1" x14ac:dyDescent="0.3">
      <c r="A101" s="83" t="s">
        <v>572</v>
      </c>
      <c r="B101" s="80" t="s">
        <v>1662</v>
      </c>
      <c r="C101" s="94" t="s">
        <v>1324</v>
      </c>
      <c r="D101" s="93" t="s">
        <v>968</v>
      </c>
      <c r="E101" s="98">
        <v>395000</v>
      </c>
      <c r="F101" s="98">
        <v>50000</v>
      </c>
      <c r="G101" s="98">
        <v>0</v>
      </c>
      <c r="H101" s="98">
        <v>0</v>
      </c>
      <c r="I101" s="79">
        <f t="shared" si="4"/>
        <v>0</v>
      </c>
      <c r="J101" s="75">
        <v>144000</v>
      </c>
      <c r="K101" s="77">
        <v>35000</v>
      </c>
      <c r="L101" s="77">
        <v>0</v>
      </c>
      <c r="M101" s="77">
        <v>0</v>
      </c>
      <c r="N101" s="77">
        <v>0</v>
      </c>
      <c r="O101" s="75">
        <v>72000</v>
      </c>
      <c r="P101" s="75">
        <v>144000</v>
      </c>
      <c r="Q101" s="75">
        <v>0</v>
      </c>
      <c r="R101" s="75">
        <v>50000</v>
      </c>
      <c r="S101" s="98">
        <v>118080</v>
      </c>
      <c r="T101" s="98">
        <v>28700</v>
      </c>
      <c r="U101" s="98">
        <v>32220</v>
      </c>
      <c r="V101" s="140">
        <v>0</v>
      </c>
      <c r="W101" s="140"/>
      <c r="X101" s="98">
        <v>0</v>
      </c>
      <c r="Y101" s="98">
        <v>0</v>
      </c>
      <c r="Z101" s="98">
        <v>72000</v>
      </c>
      <c r="AA101" s="98">
        <v>144000</v>
      </c>
      <c r="AB101" s="98">
        <v>0</v>
      </c>
      <c r="AC101" s="78">
        <f t="shared" si="5"/>
        <v>362780</v>
      </c>
      <c r="AD101" s="78">
        <f t="shared" si="7"/>
        <v>395000</v>
      </c>
      <c r="AE101" s="77">
        <v>50000</v>
      </c>
      <c r="AF101" s="77">
        <f t="shared" si="6"/>
        <v>445000</v>
      </c>
      <c r="AG101" s="100" t="s">
        <v>1025</v>
      </c>
      <c r="AH101" s="94" t="s">
        <v>162</v>
      </c>
      <c r="AI101" s="108">
        <v>97</v>
      </c>
    </row>
    <row r="102" spans="1:35" ht="55.2" customHeight="1" x14ac:dyDescent="0.3">
      <c r="A102" s="83" t="s">
        <v>573</v>
      </c>
      <c r="B102" s="80" t="s">
        <v>435</v>
      </c>
      <c r="C102" s="95" t="s">
        <v>1325</v>
      </c>
      <c r="D102" s="93" t="s">
        <v>968</v>
      </c>
      <c r="E102" s="98">
        <v>395000</v>
      </c>
      <c r="F102" s="98">
        <v>0</v>
      </c>
      <c r="G102" s="98">
        <v>0</v>
      </c>
      <c r="H102" s="98">
        <v>0</v>
      </c>
      <c r="I102" s="79">
        <f t="shared" si="4"/>
        <v>0</v>
      </c>
      <c r="J102" s="75">
        <v>144000</v>
      </c>
      <c r="K102" s="77">
        <v>35000</v>
      </c>
      <c r="L102" s="77">
        <v>0</v>
      </c>
      <c r="M102" s="77">
        <v>0</v>
      </c>
      <c r="N102" s="77">
        <v>0</v>
      </c>
      <c r="O102" s="75">
        <v>72000</v>
      </c>
      <c r="P102" s="75">
        <v>144000</v>
      </c>
      <c r="Q102" s="75">
        <v>0</v>
      </c>
      <c r="R102" s="75">
        <v>0</v>
      </c>
      <c r="S102" s="98">
        <v>118080</v>
      </c>
      <c r="T102" s="98">
        <v>28700</v>
      </c>
      <c r="U102" s="98">
        <v>32220</v>
      </c>
      <c r="V102" s="140">
        <v>0</v>
      </c>
      <c r="W102" s="140"/>
      <c r="X102" s="98">
        <v>0</v>
      </c>
      <c r="Y102" s="98">
        <v>0</v>
      </c>
      <c r="Z102" s="98">
        <v>72000</v>
      </c>
      <c r="AA102" s="98">
        <v>144000</v>
      </c>
      <c r="AB102" s="98">
        <v>0</v>
      </c>
      <c r="AC102" s="78">
        <f t="shared" si="5"/>
        <v>362780</v>
      </c>
      <c r="AD102" s="78">
        <f t="shared" si="7"/>
        <v>395000</v>
      </c>
      <c r="AE102" s="77">
        <v>0</v>
      </c>
      <c r="AF102" s="77">
        <f t="shared" si="6"/>
        <v>395000</v>
      </c>
      <c r="AG102" s="100" t="s">
        <v>986</v>
      </c>
      <c r="AH102" s="94" t="s">
        <v>162</v>
      </c>
      <c r="AI102" s="108">
        <v>98</v>
      </c>
    </row>
    <row r="103" spans="1:35" ht="55.2" customHeight="1" x14ac:dyDescent="0.3">
      <c r="A103" s="83" t="s">
        <v>574</v>
      </c>
      <c r="B103" s="80" t="s">
        <v>435</v>
      </c>
      <c r="C103" s="95" t="s">
        <v>1326</v>
      </c>
      <c r="D103" s="93" t="s">
        <v>968</v>
      </c>
      <c r="E103" s="98">
        <v>395000</v>
      </c>
      <c r="F103" s="98">
        <v>0</v>
      </c>
      <c r="G103" s="98">
        <v>0</v>
      </c>
      <c r="H103" s="98">
        <v>0</v>
      </c>
      <c r="I103" s="79">
        <f t="shared" si="4"/>
        <v>0</v>
      </c>
      <c r="J103" s="75">
        <v>144000</v>
      </c>
      <c r="K103" s="75">
        <v>35000</v>
      </c>
      <c r="L103" s="75">
        <v>0</v>
      </c>
      <c r="M103" s="75">
        <v>0</v>
      </c>
      <c r="N103" s="75">
        <v>0</v>
      </c>
      <c r="O103" s="75">
        <v>72000</v>
      </c>
      <c r="P103" s="75">
        <v>144000</v>
      </c>
      <c r="Q103" s="75">
        <v>0</v>
      </c>
      <c r="R103" s="75">
        <v>0</v>
      </c>
      <c r="S103" s="98">
        <v>118080</v>
      </c>
      <c r="T103" s="98">
        <v>28700</v>
      </c>
      <c r="U103" s="98">
        <v>32220</v>
      </c>
      <c r="V103" s="140">
        <v>0</v>
      </c>
      <c r="W103" s="140"/>
      <c r="X103" s="98">
        <v>0</v>
      </c>
      <c r="Y103" s="98">
        <v>0</v>
      </c>
      <c r="Z103" s="98">
        <v>72000</v>
      </c>
      <c r="AA103" s="98">
        <v>144000</v>
      </c>
      <c r="AB103" s="98">
        <v>0</v>
      </c>
      <c r="AC103" s="78">
        <f t="shared" si="5"/>
        <v>362780</v>
      </c>
      <c r="AD103" s="78">
        <f t="shared" si="7"/>
        <v>395000</v>
      </c>
      <c r="AE103" s="77">
        <v>0</v>
      </c>
      <c r="AF103" s="77">
        <f t="shared" si="6"/>
        <v>395000</v>
      </c>
      <c r="AG103" s="100" t="s">
        <v>986</v>
      </c>
      <c r="AH103" s="94" t="s">
        <v>162</v>
      </c>
      <c r="AI103" s="108">
        <v>99</v>
      </c>
    </row>
    <row r="104" spans="1:35" ht="55.2" customHeight="1" x14ac:dyDescent="0.3">
      <c r="A104" s="83" t="s">
        <v>575</v>
      </c>
      <c r="B104" s="80" t="s">
        <v>435</v>
      </c>
      <c r="C104" s="95" t="s">
        <v>1327</v>
      </c>
      <c r="D104" s="93" t="s">
        <v>968</v>
      </c>
      <c r="E104" s="98">
        <v>395000</v>
      </c>
      <c r="F104" s="98">
        <v>0</v>
      </c>
      <c r="G104" s="98">
        <v>0</v>
      </c>
      <c r="H104" s="98">
        <v>0</v>
      </c>
      <c r="I104" s="79">
        <f t="shared" si="4"/>
        <v>0</v>
      </c>
      <c r="J104" s="75">
        <v>144000</v>
      </c>
      <c r="K104" s="75">
        <v>35000</v>
      </c>
      <c r="L104" s="75">
        <v>0</v>
      </c>
      <c r="M104" s="75">
        <v>0</v>
      </c>
      <c r="N104" s="75">
        <v>0</v>
      </c>
      <c r="O104" s="75">
        <v>72000</v>
      </c>
      <c r="P104" s="75">
        <v>144000</v>
      </c>
      <c r="Q104" s="75">
        <v>0</v>
      </c>
      <c r="R104" s="75">
        <v>0</v>
      </c>
      <c r="S104" s="98">
        <v>118080</v>
      </c>
      <c r="T104" s="98">
        <v>28700</v>
      </c>
      <c r="U104" s="98">
        <v>32220</v>
      </c>
      <c r="V104" s="140">
        <v>0</v>
      </c>
      <c r="W104" s="140"/>
      <c r="X104" s="98">
        <v>0</v>
      </c>
      <c r="Y104" s="98">
        <v>0</v>
      </c>
      <c r="Z104" s="98">
        <v>72000</v>
      </c>
      <c r="AA104" s="98">
        <v>144000</v>
      </c>
      <c r="AB104" s="98">
        <v>0</v>
      </c>
      <c r="AC104" s="78">
        <f t="shared" si="5"/>
        <v>362780</v>
      </c>
      <c r="AD104" s="78">
        <f t="shared" si="7"/>
        <v>395000</v>
      </c>
      <c r="AE104" s="77">
        <v>0</v>
      </c>
      <c r="AF104" s="77">
        <f t="shared" si="6"/>
        <v>395000</v>
      </c>
      <c r="AG104" s="100" t="s">
        <v>986</v>
      </c>
      <c r="AH104" s="94" t="s">
        <v>162</v>
      </c>
      <c r="AI104" s="108">
        <v>100</v>
      </c>
    </row>
    <row r="105" spans="1:35" ht="55.2" customHeight="1" x14ac:dyDescent="0.3">
      <c r="A105" s="83" t="s">
        <v>576</v>
      </c>
      <c r="B105" s="80">
        <v>82760491</v>
      </c>
      <c r="C105" s="95" t="s">
        <v>1328</v>
      </c>
      <c r="D105" s="93" t="s">
        <v>968</v>
      </c>
      <c r="E105" s="98">
        <v>1452500</v>
      </c>
      <c r="F105" s="98">
        <v>0</v>
      </c>
      <c r="G105" s="98">
        <v>0</v>
      </c>
      <c r="H105" s="98">
        <v>0</v>
      </c>
      <c r="I105" s="79">
        <f t="shared" si="4"/>
        <v>0</v>
      </c>
      <c r="J105" s="75">
        <v>144000</v>
      </c>
      <c r="K105" s="75">
        <v>35000</v>
      </c>
      <c r="L105" s="75">
        <v>288000</v>
      </c>
      <c r="M105" s="75">
        <v>445500</v>
      </c>
      <c r="N105" s="75">
        <v>72000</v>
      </c>
      <c r="O105" s="75">
        <v>36000</v>
      </c>
      <c r="P105" s="75">
        <v>432000</v>
      </c>
      <c r="Q105" s="75">
        <v>0</v>
      </c>
      <c r="R105" s="75">
        <v>0</v>
      </c>
      <c r="S105" s="98">
        <v>118080</v>
      </c>
      <c r="T105" s="98">
        <v>28700</v>
      </c>
      <c r="U105" s="98">
        <v>32220</v>
      </c>
      <c r="V105" s="140">
        <v>288000</v>
      </c>
      <c r="W105" s="140"/>
      <c r="X105" s="98">
        <v>445500</v>
      </c>
      <c r="Y105" s="98">
        <v>72000</v>
      </c>
      <c r="Z105" s="98">
        <v>36000</v>
      </c>
      <c r="AA105" s="98">
        <v>432000</v>
      </c>
      <c r="AB105" s="98">
        <v>0</v>
      </c>
      <c r="AC105" s="78">
        <f t="shared" si="5"/>
        <v>1420280</v>
      </c>
      <c r="AD105" s="78">
        <f t="shared" si="7"/>
        <v>1452500</v>
      </c>
      <c r="AE105" s="77">
        <v>0</v>
      </c>
      <c r="AF105" s="77">
        <f t="shared" si="6"/>
        <v>1452500</v>
      </c>
      <c r="AG105" s="100" t="s">
        <v>1026</v>
      </c>
      <c r="AH105" s="94" t="s">
        <v>162</v>
      </c>
      <c r="AI105" s="108">
        <v>101</v>
      </c>
    </row>
    <row r="106" spans="1:35" ht="55.2" customHeight="1" x14ac:dyDescent="0.3">
      <c r="A106" s="83" t="s">
        <v>577</v>
      </c>
      <c r="B106" s="80" t="s">
        <v>261</v>
      </c>
      <c r="C106" s="96" t="s">
        <v>1329</v>
      </c>
      <c r="D106" s="93" t="s">
        <v>968</v>
      </c>
      <c r="E106" s="98">
        <v>1467875</v>
      </c>
      <c r="F106" s="98">
        <v>0</v>
      </c>
      <c r="G106" s="98">
        <v>0</v>
      </c>
      <c r="H106" s="98">
        <v>0</v>
      </c>
      <c r="I106" s="79">
        <f t="shared" si="4"/>
        <v>0</v>
      </c>
      <c r="J106" s="77">
        <v>144000</v>
      </c>
      <c r="K106" s="77">
        <v>35000</v>
      </c>
      <c r="L106" s="77">
        <v>288000</v>
      </c>
      <c r="M106" s="77">
        <v>424875</v>
      </c>
      <c r="N106" s="77">
        <v>72000</v>
      </c>
      <c r="O106" s="75">
        <v>72000</v>
      </c>
      <c r="P106" s="75">
        <v>432000</v>
      </c>
      <c r="Q106" s="75">
        <v>0</v>
      </c>
      <c r="R106" s="75">
        <v>0</v>
      </c>
      <c r="S106" s="98">
        <v>118080</v>
      </c>
      <c r="T106" s="98">
        <v>28700</v>
      </c>
      <c r="U106" s="98">
        <v>32220</v>
      </c>
      <c r="V106" s="140">
        <v>288000</v>
      </c>
      <c r="W106" s="140"/>
      <c r="X106" s="98">
        <v>424875</v>
      </c>
      <c r="Y106" s="98">
        <v>72000</v>
      </c>
      <c r="Z106" s="98">
        <v>72000</v>
      </c>
      <c r="AA106" s="98">
        <v>432000</v>
      </c>
      <c r="AB106" s="98">
        <v>0</v>
      </c>
      <c r="AC106" s="78">
        <f t="shared" si="5"/>
        <v>1435655</v>
      </c>
      <c r="AD106" s="78">
        <f t="shared" si="7"/>
        <v>1467875</v>
      </c>
      <c r="AE106" s="77">
        <v>0</v>
      </c>
      <c r="AF106" s="77">
        <f t="shared" si="6"/>
        <v>1467875</v>
      </c>
      <c r="AG106" s="100" t="s">
        <v>1027</v>
      </c>
      <c r="AH106" s="94" t="s">
        <v>162</v>
      </c>
      <c r="AI106" s="108">
        <v>102</v>
      </c>
    </row>
    <row r="107" spans="1:35" ht="55.2" customHeight="1" x14ac:dyDescent="0.3">
      <c r="A107" s="83" t="s">
        <v>578</v>
      </c>
      <c r="B107" s="80">
        <v>36999787</v>
      </c>
      <c r="C107" s="95" t="s">
        <v>1330</v>
      </c>
      <c r="D107" s="93" t="s">
        <v>968</v>
      </c>
      <c r="E107" s="98">
        <v>1452500</v>
      </c>
      <c r="F107" s="98">
        <v>0</v>
      </c>
      <c r="G107" s="98">
        <v>0</v>
      </c>
      <c r="H107" s="98">
        <v>0</v>
      </c>
      <c r="I107" s="79">
        <f t="shared" si="4"/>
        <v>0</v>
      </c>
      <c r="J107" s="75">
        <v>144000</v>
      </c>
      <c r="K107" s="75">
        <v>35000</v>
      </c>
      <c r="L107" s="75">
        <v>288000</v>
      </c>
      <c r="M107" s="75">
        <v>445500</v>
      </c>
      <c r="N107" s="75">
        <v>72000</v>
      </c>
      <c r="O107" s="75">
        <v>36000</v>
      </c>
      <c r="P107" s="75">
        <v>432000</v>
      </c>
      <c r="Q107" s="75">
        <v>0</v>
      </c>
      <c r="R107" s="75">
        <v>0</v>
      </c>
      <c r="S107" s="98">
        <v>118080</v>
      </c>
      <c r="T107" s="98">
        <v>28700</v>
      </c>
      <c r="U107" s="98">
        <v>32220</v>
      </c>
      <c r="V107" s="140">
        <v>288000</v>
      </c>
      <c r="W107" s="140"/>
      <c r="X107" s="98">
        <v>445500</v>
      </c>
      <c r="Y107" s="98">
        <v>72000</v>
      </c>
      <c r="Z107" s="98">
        <v>36000</v>
      </c>
      <c r="AA107" s="98">
        <v>432000</v>
      </c>
      <c r="AB107" s="98">
        <v>0</v>
      </c>
      <c r="AC107" s="78">
        <f t="shared" si="5"/>
        <v>1420280</v>
      </c>
      <c r="AD107" s="78">
        <f t="shared" si="7"/>
        <v>1452500</v>
      </c>
      <c r="AE107" s="77">
        <v>0</v>
      </c>
      <c r="AF107" s="77">
        <f t="shared" si="6"/>
        <v>1452500</v>
      </c>
      <c r="AG107" s="100" t="s">
        <v>1028</v>
      </c>
      <c r="AH107" s="94" t="s">
        <v>162</v>
      </c>
      <c r="AI107" s="108">
        <v>103</v>
      </c>
    </row>
    <row r="108" spans="1:35" ht="55.2" customHeight="1" x14ac:dyDescent="0.3">
      <c r="A108" s="83" t="s">
        <v>579</v>
      </c>
      <c r="B108" s="80" t="s">
        <v>275</v>
      </c>
      <c r="C108" s="95" t="s">
        <v>1331</v>
      </c>
      <c r="D108" s="93" t="s">
        <v>969</v>
      </c>
      <c r="E108" s="98">
        <v>223750</v>
      </c>
      <c r="F108" s="98">
        <v>0</v>
      </c>
      <c r="G108" s="98">
        <v>44750</v>
      </c>
      <c r="H108" s="98">
        <v>0</v>
      </c>
      <c r="I108" s="79">
        <f t="shared" si="4"/>
        <v>44750</v>
      </c>
      <c r="J108" s="77">
        <v>144000</v>
      </c>
      <c r="K108" s="77">
        <v>35000</v>
      </c>
      <c r="L108" s="77">
        <v>0</v>
      </c>
      <c r="M108" s="77">
        <v>0</v>
      </c>
      <c r="N108" s="77">
        <v>0</v>
      </c>
      <c r="O108" s="75">
        <v>0</v>
      </c>
      <c r="P108" s="75">
        <v>0</v>
      </c>
      <c r="Q108" s="75">
        <v>0</v>
      </c>
      <c r="R108" s="75">
        <v>0</v>
      </c>
      <c r="S108" s="98">
        <v>118080</v>
      </c>
      <c r="T108" s="98">
        <v>28700</v>
      </c>
      <c r="U108" s="98">
        <v>32220</v>
      </c>
      <c r="V108" s="140">
        <v>0</v>
      </c>
      <c r="W108" s="140"/>
      <c r="X108" s="98">
        <v>0</v>
      </c>
      <c r="Y108" s="98">
        <v>0</v>
      </c>
      <c r="Z108" s="98">
        <v>0</v>
      </c>
      <c r="AA108" s="98">
        <v>0</v>
      </c>
      <c r="AB108" s="98">
        <v>0</v>
      </c>
      <c r="AC108" s="78">
        <f t="shared" si="5"/>
        <v>146780</v>
      </c>
      <c r="AD108" s="78">
        <f t="shared" si="7"/>
        <v>179000</v>
      </c>
      <c r="AE108" s="77">
        <v>0</v>
      </c>
      <c r="AF108" s="77">
        <f t="shared" si="6"/>
        <v>179000</v>
      </c>
      <c r="AG108" s="100" t="s">
        <v>982</v>
      </c>
      <c r="AH108" s="94" t="s">
        <v>163</v>
      </c>
      <c r="AI108" s="108">
        <v>104</v>
      </c>
    </row>
    <row r="109" spans="1:35" ht="55.2" customHeight="1" x14ac:dyDescent="0.3">
      <c r="A109" s="83" t="s">
        <v>580</v>
      </c>
      <c r="B109" s="80" t="s">
        <v>244</v>
      </c>
      <c r="C109" s="95" t="s">
        <v>1332</v>
      </c>
      <c r="D109" s="93" t="s">
        <v>969</v>
      </c>
      <c r="E109" s="98">
        <v>223750</v>
      </c>
      <c r="F109" s="98">
        <v>43500</v>
      </c>
      <c r="G109" s="98">
        <v>44750</v>
      </c>
      <c r="H109" s="98">
        <v>13500</v>
      </c>
      <c r="I109" s="79">
        <f t="shared" si="4"/>
        <v>58250</v>
      </c>
      <c r="J109" s="77">
        <v>144000</v>
      </c>
      <c r="K109" s="77">
        <v>35000</v>
      </c>
      <c r="L109" s="77">
        <v>0</v>
      </c>
      <c r="M109" s="77">
        <v>0</v>
      </c>
      <c r="N109" s="77">
        <v>0</v>
      </c>
      <c r="O109" s="75">
        <v>0</v>
      </c>
      <c r="P109" s="75">
        <v>0</v>
      </c>
      <c r="Q109" s="75">
        <v>0</v>
      </c>
      <c r="R109" s="75">
        <v>30000</v>
      </c>
      <c r="S109" s="98">
        <v>118080</v>
      </c>
      <c r="T109" s="98">
        <v>28700</v>
      </c>
      <c r="U109" s="98">
        <v>32220</v>
      </c>
      <c r="V109" s="140">
        <v>0</v>
      </c>
      <c r="W109" s="140"/>
      <c r="X109" s="98">
        <v>0</v>
      </c>
      <c r="Y109" s="98">
        <v>0</v>
      </c>
      <c r="Z109" s="98">
        <v>0</v>
      </c>
      <c r="AA109" s="98">
        <v>0</v>
      </c>
      <c r="AB109" s="98">
        <v>0</v>
      </c>
      <c r="AC109" s="78">
        <f t="shared" si="5"/>
        <v>146780</v>
      </c>
      <c r="AD109" s="78">
        <f t="shared" si="7"/>
        <v>179000</v>
      </c>
      <c r="AE109" s="77">
        <v>30000</v>
      </c>
      <c r="AF109" s="77">
        <f t="shared" si="6"/>
        <v>209000</v>
      </c>
      <c r="AG109" s="100" t="s">
        <v>1029</v>
      </c>
      <c r="AH109" s="94" t="s">
        <v>163</v>
      </c>
      <c r="AI109" s="108">
        <v>105</v>
      </c>
    </row>
    <row r="110" spans="1:35" ht="55.2" customHeight="1" x14ac:dyDescent="0.3">
      <c r="A110" s="83" t="s">
        <v>581</v>
      </c>
      <c r="B110" s="80">
        <v>87890347</v>
      </c>
      <c r="C110" s="95" t="s">
        <v>1333</v>
      </c>
      <c r="D110" s="93" t="s">
        <v>969</v>
      </c>
      <c r="E110" s="98">
        <v>223750</v>
      </c>
      <c r="F110" s="98">
        <v>0</v>
      </c>
      <c r="G110" s="98">
        <v>44750</v>
      </c>
      <c r="H110" s="98">
        <v>0</v>
      </c>
      <c r="I110" s="79">
        <f t="shared" si="4"/>
        <v>44750</v>
      </c>
      <c r="J110" s="77">
        <v>144000</v>
      </c>
      <c r="K110" s="77">
        <v>35000</v>
      </c>
      <c r="L110" s="77">
        <v>0</v>
      </c>
      <c r="M110" s="77">
        <v>0</v>
      </c>
      <c r="N110" s="77">
        <v>0</v>
      </c>
      <c r="O110" s="75">
        <v>0</v>
      </c>
      <c r="P110" s="75">
        <v>0</v>
      </c>
      <c r="Q110" s="75">
        <v>0</v>
      </c>
      <c r="R110" s="75">
        <v>0</v>
      </c>
      <c r="S110" s="98">
        <v>118080</v>
      </c>
      <c r="T110" s="98">
        <v>28700</v>
      </c>
      <c r="U110" s="98">
        <v>32220</v>
      </c>
      <c r="V110" s="140">
        <v>0</v>
      </c>
      <c r="W110" s="140"/>
      <c r="X110" s="98">
        <v>0</v>
      </c>
      <c r="Y110" s="98">
        <v>0</v>
      </c>
      <c r="Z110" s="98">
        <v>0</v>
      </c>
      <c r="AA110" s="98">
        <v>0</v>
      </c>
      <c r="AB110" s="98">
        <v>0</v>
      </c>
      <c r="AC110" s="78">
        <f t="shared" si="5"/>
        <v>146780</v>
      </c>
      <c r="AD110" s="78">
        <f t="shared" si="7"/>
        <v>179000</v>
      </c>
      <c r="AE110" s="77">
        <v>0</v>
      </c>
      <c r="AF110" s="77">
        <f t="shared" si="6"/>
        <v>179000</v>
      </c>
      <c r="AG110" s="100" t="s">
        <v>982</v>
      </c>
      <c r="AH110" s="94" t="s">
        <v>163</v>
      </c>
      <c r="AI110" s="108">
        <v>106</v>
      </c>
    </row>
    <row r="111" spans="1:35" ht="55.2" customHeight="1" x14ac:dyDescent="0.3">
      <c r="A111" s="83" t="s">
        <v>582</v>
      </c>
      <c r="B111" s="80">
        <v>15742163</v>
      </c>
      <c r="C111" s="95" t="s">
        <v>1334</v>
      </c>
      <c r="D111" s="93" t="s">
        <v>969</v>
      </c>
      <c r="E111" s="98">
        <v>223750</v>
      </c>
      <c r="F111" s="98">
        <v>0</v>
      </c>
      <c r="G111" s="98">
        <v>44750</v>
      </c>
      <c r="H111" s="98">
        <v>0</v>
      </c>
      <c r="I111" s="79">
        <f t="shared" si="4"/>
        <v>44750</v>
      </c>
      <c r="J111" s="77">
        <v>144000</v>
      </c>
      <c r="K111" s="77">
        <v>35000</v>
      </c>
      <c r="L111" s="77">
        <v>0</v>
      </c>
      <c r="M111" s="77">
        <v>0</v>
      </c>
      <c r="N111" s="77">
        <v>0</v>
      </c>
      <c r="O111" s="75">
        <v>0</v>
      </c>
      <c r="P111" s="75">
        <v>0</v>
      </c>
      <c r="Q111" s="75">
        <v>0</v>
      </c>
      <c r="R111" s="75">
        <v>0</v>
      </c>
      <c r="S111" s="98">
        <v>118080</v>
      </c>
      <c r="T111" s="98">
        <v>28700</v>
      </c>
      <c r="U111" s="98">
        <v>32220</v>
      </c>
      <c r="V111" s="140">
        <v>0</v>
      </c>
      <c r="W111" s="140"/>
      <c r="X111" s="98">
        <v>0</v>
      </c>
      <c r="Y111" s="98">
        <v>0</v>
      </c>
      <c r="Z111" s="98">
        <v>0</v>
      </c>
      <c r="AA111" s="98">
        <v>0</v>
      </c>
      <c r="AB111" s="98">
        <v>0</v>
      </c>
      <c r="AC111" s="78">
        <f t="shared" si="5"/>
        <v>146780</v>
      </c>
      <c r="AD111" s="78">
        <f t="shared" si="7"/>
        <v>179000</v>
      </c>
      <c r="AE111" s="77">
        <v>0</v>
      </c>
      <c r="AF111" s="77">
        <f t="shared" si="6"/>
        <v>179000</v>
      </c>
      <c r="AG111" s="100" t="s">
        <v>982</v>
      </c>
      <c r="AH111" s="94" t="s">
        <v>163</v>
      </c>
      <c r="AI111" s="108">
        <v>107</v>
      </c>
    </row>
    <row r="112" spans="1:35" ht="55.2" customHeight="1" x14ac:dyDescent="0.3">
      <c r="A112" s="83" t="s">
        <v>583</v>
      </c>
      <c r="B112" s="80" t="s">
        <v>256</v>
      </c>
      <c r="C112" s="95" t="s">
        <v>1335</v>
      </c>
      <c r="D112" s="93" t="s">
        <v>969</v>
      </c>
      <c r="E112" s="98">
        <v>223750</v>
      </c>
      <c r="F112" s="98">
        <v>0</v>
      </c>
      <c r="G112" s="98">
        <v>44750</v>
      </c>
      <c r="H112" s="98">
        <v>0</v>
      </c>
      <c r="I112" s="79">
        <f t="shared" si="4"/>
        <v>44750</v>
      </c>
      <c r="J112" s="77">
        <v>144000</v>
      </c>
      <c r="K112" s="77">
        <v>35000</v>
      </c>
      <c r="L112" s="77">
        <v>0</v>
      </c>
      <c r="M112" s="77">
        <v>0</v>
      </c>
      <c r="N112" s="77">
        <v>0</v>
      </c>
      <c r="O112" s="75">
        <v>0</v>
      </c>
      <c r="P112" s="75">
        <v>0</v>
      </c>
      <c r="Q112" s="75">
        <v>0</v>
      </c>
      <c r="R112" s="75">
        <v>0</v>
      </c>
      <c r="S112" s="98">
        <v>118080</v>
      </c>
      <c r="T112" s="98">
        <v>28700</v>
      </c>
      <c r="U112" s="98">
        <v>32220</v>
      </c>
      <c r="V112" s="140">
        <v>0</v>
      </c>
      <c r="W112" s="140"/>
      <c r="X112" s="98">
        <v>0</v>
      </c>
      <c r="Y112" s="98">
        <v>0</v>
      </c>
      <c r="Z112" s="98">
        <v>0</v>
      </c>
      <c r="AA112" s="98">
        <v>0</v>
      </c>
      <c r="AB112" s="98">
        <v>0</v>
      </c>
      <c r="AC112" s="78">
        <f t="shared" si="5"/>
        <v>146780</v>
      </c>
      <c r="AD112" s="78">
        <f t="shared" si="7"/>
        <v>179000</v>
      </c>
      <c r="AE112" s="77">
        <v>0</v>
      </c>
      <c r="AF112" s="77">
        <f t="shared" si="6"/>
        <v>179000</v>
      </c>
      <c r="AG112" s="100" t="s">
        <v>982</v>
      </c>
      <c r="AH112" s="94" t="s">
        <v>163</v>
      </c>
      <c r="AI112" s="108">
        <v>108</v>
      </c>
    </row>
    <row r="113" spans="1:35" ht="55.2" customHeight="1" x14ac:dyDescent="0.3">
      <c r="A113" s="83" t="s">
        <v>584</v>
      </c>
      <c r="B113" s="80">
        <v>80900545</v>
      </c>
      <c r="C113" s="96" t="s">
        <v>1336</v>
      </c>
      <c r="D113" s="93" t="s">
        <v>968</v>
      </c>
      <c r="E113" s="98">
        <v>298667</v>
      </c>
      <c r="F113" s="98">
        <v>0</v>
      </c>
      <c r="G113" s="98">
        <v>30667</v>
      </c>
      <c r="H113" s="98">
        <v>0</v>
      </c>
      <c r="I113" s="79">
        <f t="shared" si="4"/>
        <v>30667</v>
      </c>
      <c r="J113" s="77">
        <v>144000</v>
      </c>
      <c r="K113" s="77">
        <v>40000</v>
      </c>
      <c r="L113" s="77">
        <v>0</v>
      </c>
      <c r="M113" s="77">
        <v>0</v>
      </c>
      <c r="N113" s="77">
        <v>0</v>
      </c>
      <c r="O113" s="75">
        <v>36000</v>
      </c>
      <c r="P113" s="75">
        <v>48000</v>
      </c>
      <c r="Q113" s="75">
        <v>0</v>
      </c>
      <c r="R113" s="75">
        <v>0</v>
      </c>
      <c r="S113" s="98">
        <v>118080</v>
      </c>
      <c r="T113" s="98">
        <v>32800</v>
      </c>
      <c r="U113" s="98">
        <v>33120</v>
      </c>
      <c r="V113" s="140">
        <v>0</v>
      </c>
      <c r="W113" s="140"/>
      <c r="X113" s="98">
        <v>0</v>
      </c>
      <c r="Y113" s="98">
        <v>0</v>
      </c>
      <c r="Z113" s="98">
        <v>36000</v>
      </c>
      <c r="AA113" s="98">
        <v>48000</v>
      </c>
      <c r="AB113" s="98">
        <v>0</v>
      </c>
      <c r="AC113" s="78">
        <f t="shared" si="5"/>
        <v>234880</v>
      </c>
      <c r="AD113" s="78">
        <f t="shared" si="7"/>
        <v>268000</v>
      </c>
      <c r="AE113" s="77">
        <v>0</v>
      </c>
      <c r="AF113" s="77">
        <f t="shared" si="6"/>
        <v>268000</v>
      </c>
      <c r="AG113" s="100" t="s">
        <v>1030</v>
      </c>
      <c r="AH113" s="94" t="s">
        <v>162</v>
      </c>
      <c r="AI113" s="108">
        <v>109</v>
      </c>
    </row>
    <row r="114" spans="1:35" ht="55.2" customHeight="1" x14ac:dyDescent="0.3">
      <c r="A114" s="83" t="s">
        <v>585</v>
      </c>
      <c r="B114" s="80" t="s">
        <v>267</v>
      </c>
      <c r="C114" s="95" t="s">
        <v>1337</v>
      </c>
      <c r="D114" s="93" t="s">
        <v>968</v>
      </c>
      <c r="E114" s="98">
        <v>395000</v>
      </c>
      <c r="F114" s="98">
        <v>0</v>
      </c>
      <c r="G114" s="98">
        <v>0</v>
      </c>
      <c r="H114" s="98">
        <v>0</v>
      </c>
      <c r="I114" s="79">
        <f t="shared" si="4"/>
        <v>0</v>
      </c>
      <c r="J114" s="77">
        <v>144000</v>
      </c>
      <c r="K114" s="77">
        <v>35000</v>
      </c>
      <c r="L114" s="77">
        <v>0</v>
      </c>
      <c r="M114" s="77">
        <v>0</v>
      </c>
      <c r="N114" s="77">
        <v>0</v>
      </c>
      <c r="O114" s="75">
        <v>72000</v>
      </c>
      <c r="P114" s="75">
        <v>144000</v>
      </c>
      <c r="Q114" s="75">
        <v>0</v>
      </c>
      <c r="R114" s="75">
        <v>0</v>
      </c>
      <c r="S114" s="98">
        <v>118080</v>
      </c>
      <c r="T114" s="98">
        <v>28700</v>
      </c>
      <c r="U114" s="98">
        <v>32220</v>
      </c>
      <c r="V114" s="140">
        <v>0</v>
      </c>
      <c r="W114" s="140"/>
      <c r="X114" s="98">
        <v>0</v>
      </c>
      <c r="Y114" s="98">
        <v>0</v>
      </c>
      <c r="Z114" s="98">
        <v>72000</v>
      </c>
      <c r="AA114" s="98">
        <v>144000</v>
      </c>
      <c r="AB114" s="98">
        <v>0</v>
      </c>
      <c r="AC114" s="78">
        <f t="shared" si="5"/>
        <v>362780</v>
      </c>
      <c r="AD114" s="78">
        <f t="shared" si="7"/>
        <v>395000</v>
      </c>
      <c r="AE114" s="77">
        <v>0</v>
      </c>
      <c r="AF114" s="77">
        <f t="shared" si="6"/>
        <v>395000</v>
      </c>
      <c r="AG114" s="100" t="s">
        <v>986</v>
      </c>
      <c r="AH114" s="94" t="s">
        <v>162</v>
      </c>
      <c r="AI114" s="108">
        <v>110</v>
      </c>
    </row>
    <row r="115" spans="1:35" ht="55.2" customHeight="1" x14ac:dyDescent="0.3">
      <c r="A115" s="83" t="s">
        <v>586</v>
      </c>
      <c r="B115" s="80" t="s">
        <v>259</v>
      </c>
      <c r="C115" s="95" t="s">
        <v>1338</v>
      </c>
      <c r="D115" s="93" t="s">
        <v>968</v>
      </c>
      <c r="E115" s="98">
        <v>395000</v>
      </c>
      <c r="F115" s="98">
        <v>0</v>
      </c>
      <c r="G115" s="98">
        <v>0</v>
      </c>
      <c r="H115" s="98">
        <v>0</v>
      </c>
      <c r="I115" s="79">
        <f t="shared" si="4"/>
        <v>0</v>
      </c>
      <c r="J115" s="75">
        <v>144000</v>
      </c>
      <c r="K115" s="77">
        <v>35000</v>
      </c>
      <c r="L115" s="77">
        <v>0</v>
      </c>
      <c r="M115" s="77">
        <v>0</v>
      </c>
      <c r="N115" s="77">
        <v>0</v>
      </c>
      <c r="O115" s="75">
        <v>72000</v>
      </c>
      <c r="P115" s="75">
        <v>144000</v>
      </c>
      <c r="Q115" s="75">
        <v>0</v>
      </c>
      <c r="R115" s="75">
        <v>0</v>
      </c>
      <c r="S115" s="98">
        <v>118080</v>
      </c>
      <c r="T115" s="98">
        <v>28700</v>
      </c>
      <c r="U115" s="98">
        <v>32220</v>
      </c>
      <c r="V115" s="140">
        <v>0</v>
      </c>
      <c r="W115" s="140"/>
      <c r="X115" s="98">
        <v>0</v>
      </c>
      <c r="Y115" s="98">
        <v>0</v>
      </c>
      <c r="Z115" s="98">
        <v>72000</v>
      </c>
      <c r="AA115" s="98">
        <v>144000</v>
      </c>
      <c r="AB115" s="98">
        <v>0</v>
      </c>
      <c r="AC115" s="78">
        <f t="shared" si="5"/>
        <v>362780</v>
      </c>
      <c r="AD115" s="78">
        <f t="shared" si="7"/>
        <v>395000</v>
      </c>
      <c r="AE115" s="77">
        <v>0</v>
      </c>
      <c r="AF115" s="77">
        <f t="shared" si="6"/>
        <v>395000</v>
      </c>
      <c r="AG115" s="100" t="s">
        <v>986</v>
      </c>
      <c r="AH115" s="94" t="s">
        <v>162</v>
      </c>
      <c r="AI115" s="108">
        <v>111</v>
      </c>
    </row>
    <row r="116" spans="1:35" ht="55.2" customHeight="1" x14ac:dyDescent="0.3">
      <c r="A116" s="83" t="s">
        <v>587</v>
      </c>
      <c r="B116" s="80" t="s">
        <v>588</v>
      </c>
      <c r="C116" s="95" t="s">
        <v>1339</v>
      </c>
      <c r="D116" s="93" t="s">
        <v>968</v>
      </c>
      <c r="E116" s="98">
        <v>395000</v>
      </c>
      <c r="F116" s="98">
        <v>0</v>
      </c>
      <c r="G116" s="98">
        <v>0</v>
      </c>
      <c r="H116" s="98">
        <v>0</v>
      </c>
      <c r="I116" s="79">
        <f t="shared" si="4"/>
        <v>0</v>
      </c>
      <c r="J116" s="77">
        <v>144000</v>
      </c>
      <c r="K116" s="77">
        <v>35000</v>
      </c>
      <c r="L116" s="77">
        <v>0</v>
      </c>
      <c r="M116" s="77">
        <v>0</v>
      </c>
      <c r="N116" s="77">
        <v>0</v>
      </c>
      <c r="O116" s="75">
        <v>72000</v>
      </c>
      <c r="P116" s="75">
        <v>144000</v>
      </c>
      <c r="Q116" s="75">
        <v>0</v>
      </c>
      <c r="R116" s="75">
        <v>0</v>
      </c>
      <c r="S116" s="98">
        <v>118080</v>
      </c>
      <c r="T116" s="98">
        <v>28700</v>
      </c>
      <c r="U116" s="98">
        <v>32220</v>
      </c>
      <c r="V116" s="140">
        <v>0</v>
      </c>
      <c r="W116" s="140"/>
      <c r="X116" s="98">
        <v>0</v>
      </c>
      <c r="Y116" s="98">
        <v>0</v>
      </c>
      <c r="Z116" s="98">
        <v>72000</v>
      </c>
      <c r="AA116" s="98">
        <v>144000</v>
      </c>
      <c r="AB116" s="98">
        <v>0</v>
      </c>
      <c r="AC116" s="78">
        <f t="shared" si="5"/>
        <v>362780</v>
      </c>
      <c r="AD116" s="78">
        <f t="shared" si="7"/>
        <v>395000</v>
      </c>
      <c r="AE116" s="77">
        <v>0</v>
      </c>
      <c r="AF116" s="77">
        <f t="shared" si="6"/>
        <v>395000</v>
      </c>
      <c r="AG116" s="100" t="s">
        <v>986</v>
      </c>
      <c r="AH116" s="94" t="s">
        <v>162</v>
      </c>
      <c r="AI116" s="108">
        <v>112</v>
      </c>
    </row>
    <row r="117" spans="1:35" ht="55.2" customHeight="1" x14ac:dyDescent="0.3">
      <c r="A117" s="83" t="s">
        <v>589</v>
      </c>
      <c r="B117" s="80" t="s">
        <v>201</v>
      </c>
      <c r="C117" s="95" t="s">
        <v>1340</v>
      </c>
      <c r="D117" s="93" t="s">
        <v>968</v>
      </c>
      <c r="E117" s="98">
        <v>359000</v>
      </c>
      <c r="F117" s="98">
        <v>0</v>
      </c>
      <c r="G117" s="98">
        <v>0</v>
      </c>
      <c r="H117" s="98">
        <v>0</v>
      </c>
      <c r="I117" s="79">
        <f t="shared" si="4"/>
        <v>0</v>
      </c>
      <c r="J117" s="77">
        <v>144000</v>
      </c>
      <c r="K117" s="77">
        <v>35000</v>
      </c>
      <c r="L117" s="77">
        <v>0</v>
      </c>
      <c r="M117" s="77">
        <v>0</v>
      </c>
      <c r="N117" s="77">
        <v>0</v>
      </c>
      <c r="O117" s="75">
        <v>36000</v>
      </c>
      <c r="P117" s="75">
        <v>144000</v>
      </c>
      <c r="Q117" s="75">
        <v>0</v>
      </c>
      <c r="R117" s="75">
        <v>0</v>
      </c>
      <c r="S117" s="98">
        <v>118080</v>
      </c>
      <c r="T117" s="98">
        <v>28700</v>
      </c>
      <c r="U117" s="98">
        <v>32220</v>
      </c>
      <c r="V117" s="140">
        <v>0</v>
      </c>
      <c r="W117" s="140"/>
      <c r="X117" s="98">
        <v>0</v>
      </c>
      <c r="Y117" s="98">
        <v>0</v>
      </c>
      <c r="Z117" s="98">
        <v>36000</v>
      </c>
      <c r="AA117" s="98">
        <v>144000</v>
      </c>
      <c r="AB117" s="98">
        <v>0</v>
      </c>
      <c r="AC117" s="78">
        <f t="shared" si="5"/>
        <v>326780</v>
      </c>
      <c r="AD117" s="78">
        <f t="shared" si="7"/>
        <v>359000</v>
      </c>
      <c r="AE117" s="77">
        <v>0</v>
      </c>
      <c r="AF117" s="77">
        <f t="shared" si="6"/>
        <v>359000</v>
      </c>
      <c r="AG117" s="100" t="s">
        <v>1031</v>
      </c>
      <c r="AH117" s="94" t="s">
        <v>162</v>
      </c>
      <c r="AI117" s="108">
        <v>113</v>
      </c>
    </row>
    <row r="118" spans="1:35" ht="55.2" customHeight="1" x14ac:dyDescent="0.3">
      <c r="A118" s="83" t="s">
        <v>590</v>
      </c>
      <c r="B118" s="80" t="s">
        <v>591</v>
      </c>
      <c r="C118" s="94" t="s">
        <v>1341</v>
      </c>
      <c r="D118" s="93" t="s">
        <v>968</v>
      </c>
      <c r="E118" s="98">
        <v>683000</v>
      </c>
      <c r="F118" s="98">
        <v>0</v>
      </c>
      <c r="G118" s="98">
        <v>0</v>
      </c>
      <c r="H118" s="98">
        <v>0</v>
      </c>
      <c r="I118" s="79">
        <f t="shared" si="4"/>
        <v>0</v>
      </c>
      <c r="J118" s="77">
        <v>144000</v>
      </c>
      <c r="K118" s="77">
        <v>35000</v>
      </c>
      <c r="L118" s="77">
        <v>144000</v>
      </c>
      <c r="M118" s="77">
        <v>0</v>
      </c>
      <c r="N118" s="77">
        <v>0</v>
      </c>
      <c r="O118" s="75">
        <v>72000</v>
      </c>
      <c r="P118" s="75">
        <v>288000</v>
      </c>
      <c r="Q118" s="75">
        <v>0</v>
      </c>
      <c r="R118" s="75">
        <v>0</v>
      </c>
      <c r="S118" s="98">
        <v>118080</v>
      </c>
      <c r="T118" s="98">
        <v>28700</v>
      </c>
      <c r="U118" s="98">
        <v>32220</v>
      </c>
      <c r="V118" s="140">
        <v>144000</v>
      </c>
      <c r="W118" s="140"/>
      <c r="X118" s="98">
        <v>0</v>
      </c>
      <c r="Y118" s="98">
        <v>0</v>
      </c>
      <c r="Z118" s="98">
        <v>72000</v>
      </c>
      <c r="AA118" s="98">
        <v>288000</v>
      </c>
      <c r="AB118" s="98">
        <v>0</v>
      </c>
      <c r="AC118" s="78">
        <f t="shared" si="5"/>
        <v>650780</v>
      </c>
      <c r="AD118" s="78">
        <f t="shared" si="7"/>
        <v>683000</v>
      </c>
      <c r="AE118" s="77">
        <v>0</v>
      </c>
      <c r="AF118" s="77">
        <f t="shared" si="6"/>
        <v>683000</v>
      </c>
      <c r="AG118" s="100" t="s">
        <v>980</v>
      </c>
      <c r="AH118" s="94" t="s">
        <v>162</v>
      </c>
      <c r="AI118" s="108">
        <v>114</v>
      </c>
    </row>
    <row r="119" spans="1:35" ht="55.2" customHeight="1" x14ac:dyDescent="0.3">
      <c r="A119" s="83" t="s">
        <v>592</v>
      </c>
      <c r="B119" s="80" t="s">
        <v>364</v>
      </c>
      <c r="C119" s="94" t="s">
        <v>1342</v>
      </c>
      <c r="D119" s="93" t="s">
        <v>968</v>
      </c>
      <c r="E119" s="98">
        <v>683000</v>
      </c>
      <c r="F119" s="98">
        <v>0</v>
      </c>
      <c r="G119" s="98">
        <v>0</v>
      </c>
      <c r="H119" s="98">
        <v>0</v>
      </c>
      <c r="I119" s="79">
        <f t="shared" si="4"/>
        <v>0</v>
      </c>
      <c r="J119" s="77">
        <v>144000</v>
      </c>
      <c r="K119" s="77">
        <v>35000</v>
      </c>
      <c r="L119" s="77">
        <v>144000</v>
      </c>
      <c r="M119" s="77">
        <v>0</v>
      </c>
      <c r="N119" s="77">
        <v>0</v>
      </c>
      <c r="O119" s="75">
        <v>72000</v>
      </c>
      <c r="P119" s="75">
        <v>288000</v>
      </c>
      <c r="Q119" s="75">
        <v>0</v>
      </c>
      <c r="R119" s="75">
        <v>0</v>
      </c>
      <c r="S119" s="98">
        <v>118080</v>
      </c>
      <c r="T119" s="98">
        <v>28700</v>
      </c>
      <c r="U119" s="98">
        <v>32220</v>
      </c>
      <c r="V119" s="140">
        <v>144000</v>
      </c>
      <c r="W119" s="140"/>
      <c r="X119" s="98">
        <v>0</v>
      </c>
      <c r="Y119" s="98">
        <v>0</v>
      </c>
      <c r="Z119" s="98">
        <v>72000</v>
      </c>
      <c r="AA119" s="98">
        <v>288000</v>
      </c>
      <c r="AB119" s="98">
        <v>0</v>
      </c>
      <c r="AC119" s="78">
        <f t="shared" si="5"/>
        <v>650780</v>
      </c>
      <c r="AD119" s="78">
        <f t="shared" si="7"/>
        <v>683000</v>
      </c>
      <c r="AE119" s="77">
        <v>0</v>
      </c>
      <c r="AF119" s="77">
        <f t="shared" si="6"/>
        <v>683000</v>
      </c>
      <c r="AG119" s="100" t="s">
        <v>980</v>
      </c>
      <c r="AH119" s="94" t="s">
        <v>162</v>
      </c>
      <c r="AI119" s="108">
        <v>115</v>
      </c>
    </row>
    <row r="120" spans="1:35" ht="55.2" customHeight="1" x14ac:dyDescent="0.3">
      <c r="A120" s="83" t="s">
        <v>593</v>
      </c>
      <c r="B120" s="80" t="s">
        <v>152</v>
      </c>
      <c r="C120" s="118" t="s">
        <v>1343</v>
      </c>
      <c r="D120" s="93" t="s">
        <v>968</v>
      </c>
      <c r="E120" s="98">
        <v>1558408</v>
      </c>
      <c r="F120" s="98">
        <v>84300</v>
      </c>
      <c r="G120" s="98">
        <v>1880</v>
      </c>
      <c r="H120" s="98">
        <v>38000</v>
      </c>
      <c r="I120" s="79">
        <f t="shared" si="4"/>
        <v>39880</v>
      </c>
      <c r="J120" s="77">
        <v>144000</v>
      </c>
      <c r="K120" s="77">
        <v>35000</v>
      </c>
      <c r="L120" s="77">
        <v>288000</v>
      </c>
      <c r="M120" s="77">
        <v>509828</v>
      </c>
      <c r="N120" s="77">
        <v>72000</v>
      </c>
      <c r="O120" s="75">
        <v>72000</v>
      </c>
      <c r="P120" s="75">
        <v>432000</v>
      </c>
      <c r="Q120" s="75">
        <v>3700</v>
      </c>
      <c r="R120" s="75">
        <v>46300</v>
      </c>
      <c r="S120" s="98">
        <v>118080</v>
      </c>
      <c r="T120" s="98">
        <v>28700</v>
      </c>
      <c r="U120" s="98">
        <v>32220</v>
      </c>
      <c r="V120" s="140">
        <v>288000</v>
      </c>
      <c r="W120" s="140"/>
      <c r="X120" s="98">
        <v>509828</v>
      </c>
      <c r="Y120" s="98">
        <v>72000</v>
      </c>
      <c r="Z120" s="98">
        <v>72000</v>
      </c>
      <c r="AA120" s="98">
        <v>432000</v>
      </c>
      <c r="AB120" s="98">
        <v>3700</v>
      </c>
      <c r="AC120" s="78">
        <f t="shared" si="5"/>
        <v>1524308</v>
      </c>
      <c r="AD120" s="78">
        <f t="shared" si="7"/>
        <v>1556528</v>
      </c>
      <c r="AE120" s="77">
        <v>46300</v>
      </c>
      <c r="AF120" s="77">
        <f t="shared" si="6"/>
        <v>1602828</v>
      </c>
      <c r="AG120" s="100" t="s">
        <v>1032</v>
      </c>
      <c r="AH120" s="94" t="s">
        <v>162</v>
      </c>
      <c r="AI120" s="108">
        <v>116</v>
      </c>
    </row>
    <row r="121" spans="1:35" ht="55.2" customHeight="1" x14ac:dyDescent="0.3">
      <c r="A121" s="83" t="s">
        <v>594</v>
      </c>
      <c r="B121" s="80" t="s">
        <v>152</v>
      </c>
      <c r="C121" s="94" t="s">
        <v>1344</v>
      </c>
      <c r="D121" s="93" t="s">
        <v>968</v>
      </c>
      <c r="E121" s="98">
        <v>1570828</v>
      </c>
      <c r="F121" s="98">
        <v>38390</v>
      </c>
      <c r="G121" s="98">
        <v>6390</v>
      </c>
      <c r="H121" s="98">
        <v>0</v>
      </c>
      <c r="I121" s="79">
        <f t="shared" si="4"/>
        <v>6390</v>
      </c>
      <c r="J121" s="77">
        <v>144000</v>
      </c>
      <c r="K121" s="77">
        <v>35000</v>
      </c>
      <c r="L121" s="77">
        <v>288000</v>
      </c>
      <c r="M121" s="77">
        <v>509828</v>
      </c>
      <c r="N121" s="77">
        <v>72000</v>
      </c>
      <c r="O121" s="75">
        <v>72000</v>
      </c>
      <c r="P121" s="75">
        <v>432000</v>
      </c>
      <c r="Q121" s="75">
        <v>11610</v>
      </c>
      <c r="R121" s="75">
        <v>38390</v>
      </c>
      <c r="S121" s="98">
        <v>118080</v>
      </c>
      <c r="T121" s="98">
        <v>28700</v>
      </c>
      <c r="U121" s="98">
        <v>32220</v>
      </c>
      <c r="V121" s="140">
        <v>288000</v>
      </c>
      <c r="W121" s="140"/>
      <c r="X121" s="98">
        <v>509828</v>
      </c>
      <c r="Y121" s="98">
        <v>72000</v>
      </c>
      <c r="Z121" s="98">
        <v>72000</v>
      </c>
      <c r="AA121" s="98">
        <v>432000</v>
      </c>
      <c r="AB121" s="98">
        <v>11610</v>
      </c>
      <c r="AC121" s="78">
        <f t="shared" si="5"/>
        <v>1532218</v>
      </c>
      <c r="AD121" s="78">
        <f t="shared" si="7"/>
        <v>1564438</v>
      </c>
      <c r="AE121" s="77">
        <v>38390</v>
      </c>
      <c r="AF121" s="77">
        <f t="shared" si="6"/>
        <v>1602828</v>
      </c>
      <c r="AG121" s="100" t="s">
        <v>1033</v>
      </c>
      <c r="AH121" s="94" t="s">
        <v>162</v>
      </c>
      <c r="AI121" s="108">
        <v>117</v>
      </c>
    </row>
    <row r="122" spans="1:35" ht="55.2" customHeight="1" x14ac:dyDescent="0.3">
      <c r="A122" s="83" t="s">
        <v>595</v>
      </c>
      <c r="B122" s="80" t="s">
        <v>261</v>
      </c>
      <c r="C122" s="95" t="s">
        <v>1345</v>
      </c>
      <c r="D122" s="93" t="s">
        <v>968</v>
      </c>
      <c r="E122" s="98">
        <v>1552828</v>
      </c>
      <c r="F122" s="98">
        <v>0</v>
      </c>
      <c r="G122" s="98">
        <v>0</v>
      </c>
      <c r="H122" s="98">
        <v>0</v>
      </c>
      <c r="I122" s="79">
        <f t="shared" si="4"/>
        <v>0</v>
      </c>
      <c r="J122" s="77">
        <v>144000</v>
      </c>
      <c r="K122" s="77">
        <v>35000</v>
      </c>
      <c r="L122" s="77">
        <v>288000</v>
      </c>
      <c r="M122" s="77">
        <v>509828</v>
      </c>
      <c r="N122" s="77">
        <v>72000</v>
      </c>
      <c r="O122" s="75">
        <v>72000</v>
      </c>
      <c r="P122" s="75">
        <v>432000</v>
      </c>
      <c r="Q122" s="75">
        <v>0</v>
      </c>
      <c r="R122" s="75">
        <v>0</v>
      </c>
      <c r="S122" s="98">
        <v>118080</v>
      </c>
      <c r="T122" s="98">
        <v>28700</v>
      </c>
      <c r="U122" s="98">
        <v>32220</v>
      </c>
      <c r="V122" s="140">
        <v>288000</v>
      </c>
      <c r="W122" s="140"/>
      <c r="X122" s="98">
        <v>509828</v>
      </c>
      <c r="Y122" s="98">
        <v>72000</v>
      </c>
      <c r="Z122" s="98">
        <v>72000</v>
      </c>
      <c r="AA122" s="98">
        <v>432000</v>
      </c>
      <c r="AB122" s="98">
        <v>0</v>
      </c>
      <c r="AC122" s="78">
        <f t="shared" si="5"/>
        <v>1520608</v>
      </c>
      <c r="AD122" s="78">
        <f t="shared" si="7"/>
        <v>1552828</v>
      </c>
      <c r="AE122" s="77">
        <v>0</v>
      </c>
      <c r="AF122" s="77">
        <f t="shared" si="6"/>
        <v>1552828</v>
      </c>
      <c r="AG122" s="100" t="s">
        <v>1034</v>
      </c>
      <c r="AH122" s="94" t="s">
        <v>162</v>
      </c>
      <c r="AI122" s="108">
        <v>118</v>
      </c>
    </row>
    <row r="123" spans="1:35" ht="55.2" customHeight="1" x14ac:dyDescent="0.3">
      <c r="A123" s="83" t="s">
        <v>596</v>
      </c>
      <c r="B123" s="80" t="s">
        <v>174</v>
      </c>
      <c r="C123" s="95" t="s">
        <v>1346</v>
      </c>
      <c r="D123" s="93" t="s">
        <v>968</v>
      </c>
      <c r="E123" s="98">
        <v>401000</v>
      </c>
      <c r="F123" s="98">
        <v>14000</v>
      </c>
      <c r="G123" s="98">
        <v>0</v>
      </c>
      <c r="H123" s="98">
        <v>0</v>
      </c>
      <c r="I123" s="79">
        <f t="shared" si="4"/>
        <v>0</v>
      </c>
      <c r="J123" s="77">
        <v>144000</v>
      </c>
      <c r="K123" s="77">
        <v>35000</v>
      </c>
      <c r="L123" s="77">
        <v>0</v>
      </c>
      <c r="M123" s="77">
        <v>0</v>
      </c>
      <c r="N123" s="77">
        <v>0</v>
      </c>
      <c r="O123" s="75">
        <v>72000</v>
      </c>
      <c r="P123" s="75">
        <v>144000</v>
      </c>
      <c r="Q123" s="75">
        <v>6000</v>
      </c>
      <c r="R123" s="75">
        <v>14000</v>
      </c>
      <c r="S123" s="98">
        <v>118080</v>
      </c>
      <c r="T123" s="98">
        <v>28700</v>
      </c>
      <c r="U123" s="98">
        <v>32220</v>
      </c>
      <c r="V123" s="140">
        <v>0</v>
      </c>
      <c r="W123" s="140"/>
      <c r="X123" s="98">
        <v>0</v>
      </c>
      <c r="Y123" s="98">
        <v>0</v>
      </c>
      <c r="Z123" s="98">
        <v>72000</v>
      </c>
      <c r="AA123" s="98">
        <v>144000</v>
      </c>
      <c r="AB123" s="98">
        <v>6000</v>
      </c>
      <c r="AC123" s="78">
        <f t="shared" si="5"/>
        <v>368780</v>
      </c>
      <c r="AD123" s="78">
        <f t="shared" si="7"/>
        <v>401000</v>
      </c>
      <c r="AE123" s="77">
        <v>14000</v>
      </c>
      <c r="AF123" s="77">
        <f t="shared" si="6"/>
        <v>415000</v>
      </c>
      <c r="AG123" s="100" t="s">
        <v>1035</v>
      </c>
      <c r="AH123" s="94" t="s">
        <v>162</v>
      </c>
      <c r="AI123" s="108">
        <v>119</v>
      </c>
    </row>
    <row r="124" spans="1:35" ht="55.2" customHeight="1" x14ac:dyDescent="0.3">
      <c r="A124" s="83" t="s">
        <v>597</v>
      </c>
      <c r="B124" s="80" t="s">
        <v>271</v>
      </c>
      <c r="C124" s="94" t="s">
        <v>1347</v>
      </c>
      <c r="D124" s="93" t="s">
        <v>969</v>
      </c>
      <c r="E124" s="98">
        <v>227250</v>
      </c>
      <c r="F124" s="98">
        <v>67000</v>
      </c>
      <c r="G124" s="98">
        <v>45450</v>
      </c>
      <c r="H124" s="98">
        <v>20100</v>
      </c>
      <c r="I124" s="79">
        <f t="shared" si="4"/>
        <v>65550</v>
      </c>
      <c r="J124" s="77">
        <v>144000</v>
      </c>
      <c r="K124" s="77">
        <v>35000</v>
      </c>
      <c r="L124" s="77">
        <v>0</v>
      </c>
      <c r="M124" s="77">
        <v>0</v>
      </c>
      <c r="N124" s="77">
        <v>0</v>
      </c>
      <c r="O124" s="75">
        <v>0</v>
      </c>
      <c r="P124" s="75">
        <v>0</v>
      </c>
      <c r="Q124" s="75">
        <v>2800</v>
      </c>
      <c r="R124" s="75">
        <v>46900</v>
      </c>
      <c r="S124" s="98">
        <v>118080</v>
      </c>
      <c r="T124" s="98">
        <v>28700</v>
      </c>
      <c r="U124" s="98">
        <v>32220</v>
      </c>
      <c r="V124" s="140">
        <v>0</v>
      </c>
      <c r="W124" s="140"/>
      <c r="X124" s="98">
        <v>0</v>
      </c>
      <c r="Y124" s="98">
        <v>0</v>
      </c>
      <c r="Z124" s="98">
        <v>0</v>
      </c>
      <c r="AA124" s="98">
        <v>0</v>
      </c>
      <c r="AB124" s="98">
        <v>2800</v>
      </c>
      <c r="AC124" s="78">
        <f t="shared" si="5"/>
        <v>149580</v>
      </c>
      <c r="AD124" s="78">
        <f t="shared" si="7"/>
        <v>181800</v>
      </c>
      <c r="AE124" s="77">
        <v>46900</v>
      </c>
      <c r="AF124" s="77">
        <f t="shared" si="6"/>
        <v>228700</v>
      </c>
      <c r="AG124" s="100" t="s">
        <v>1036</v>
      </c>
      <c r="AH124" s="94" t="s">
        <v>163</v>
      </c>
      <c r="AI124" s="108">
        <v>120</v>
      </c>
    </row>
    <row r="125" spans="1:35" ht="55.2" customHeight="1" x14ac:dyDescent="0.3">
      <c r="A125" s="83" t="s">
        <v>598</v>
      </c>
      <c r="B125" s="80" t="s">
        <v>171</v>
      </c>
      <c r="C125" s="94" t="s">
        <v>1348</v>
      </c>
      <c r="D125" s="93" t="s">
        <v>969</v>
      </c>
      <c r="E125" s="98">
        <v>223750</v>
      </c>
      <c r="F125" s="98">
        <v>0</v>
      </c>
      <c r="G125" s="98">
        <v>44750</v>
      </c>
      <c r="H125" s="98">
        <v>0</v>
      </c>
      <c r="I125" s="79">
        <f t="shared" si="4"/>
        <v>44750</v>
      </c>
      <c r="J125" s="77">
        <v>144000</v>
      </c>
      <c r="K125" s="77">
        <v>35000</v>
      </c>
      <c r="L125" s="77">
        <v>0</v>
      </c>
      <c r="M125" s="77">
        <v>0</v>
      </c>
      <c r="N125" s="77">
        <v>0</v>
      </c>
      <c r="O125" s="75">
        <v>0</v>
      </c>
      <c r="P125" s="75">
        <v>0</v>
      </c>
      <c r="Q125" s="75">
        <v>0</v>
      </c>
      <c r="R125" s="75">
        <v>0</v>
      </c>
      <c r="S125" s="98">
        <v>118080</v>
      </c>
      <c r="T125" s="98">
        <v>28700</v>
      </c>
      <c r="U125" s="98">
        <v>32220</v>
      </c>
      <c r="V125" s="140">
        <v>0</v>
      </c>
      <c r="W125" s="140"/>
      <c r="X125" s="98">
        <v>0</v>
      </c>
      <c r="Y125" s="98">
        <v>0</v>
      </c>
      <c r="Z125" s="98">
        <v>0</v>
      </c>
      <c r="AA125" s="98">
        <v>0</v>
      </c>
      <c r="AB125" s="98">
        <v>0</v>
      </c>
      <c r="AC125" s="78">
        <f t="shared" si="5"/>
        <v>146780</v>
      </c>
      <c r="AD125" s="78">
        <f t="shared" si="7"/>
        <v>179000</v>
      </c>
      <c r="AE125" s="77">
        <v>0</v>
      </c>
      <c r="AF125" s="77">
        <f t="shared" si="6"/>
        <v>179000</v>
      </c>
      <c r="AG125" s="100" t="s">
        <v>982</v>
      </c>
      <c r="AH125" s="94" t="s">
        <v>163</v>
      </c>
      <c r="AI125" s="108">
        <v>121</v>
      </c>
    </row>
    <row r="126" spans="1:35" ht="55.2" customHeight="1" x14ac:dyDescent="0.3">
      <c r="A126" s="83" t="s">
        <v>599</v>
      </c>
      <c r="B126" s="80" t="s">
        <v>301</v>
      </c>
      <c r="C126" s="95" t="s">
        <v>1349</v>
      </c>
      <c r="D126" s="93" t="s">
        <v>969</v>
      </c>
      <c r="E126" s="98">
        <v>230450</v>
      </c>
      <c r="F126" s="98">
        <v>30000</v>
      </c>
      <c r="G126" s="98">
        <v>46090</v>
      </c>
      <c r="H126" s="98">
        <v>9000</v>
      </c>
      <c r="I126" s="79">
        <f t="shared" si="4"/>
        <v>55090</v>
      </c>
      <c r="J126" s="77">
        <v>144000</v>
      </c>
      <c r="K126" s="77">
        <v>35000</v>
      </c>
      <c r="L126" s="77">
        <v>0</v>
      </c>
      <c r="M126" s="77">
        <v>0</v>
      </c>
      <c r="N126" s="77">
        <v>0</v>
      </c>
      <c r="O126" s="75">
        <v>0</v>
      </c>
      <c r="P126" s="75">
        <v>0</v>
      </c>
      <c r="Q126" s="75">
        <v>5360</v>
      </c>
      <c r="R126" s="75">
        <v>21000</v>
      </c>
      <c r="S126" s="98">
        <v>118080</v>
      </c>
      <c r="T126" s="98">
        <v>28700</v>
      </c>
      <c r="U126" s="98">
        <v>32220</v>
      </c>
      <c r="V126" s="140">
        <v>0</v>
      </c>
      <c r="W126" s="140"/>
      <c r="X126" s="98">
        <v>0</v>
      </c>
      <c r="Y126" s="98">
        <v>0</v>
      </c>
      <c r="Z126" s="98">
        <v>0</v>
      </c>
      <c r="AA126" s="98">
        <v>0</v>
      </c>
      <c r="AB126" s="98">
        <v>5360</v>
      </c>
      <c r="AC126" s="78">
        <f t="shared" si="5"/>
        <v>152140</v>
      </c>
      <c r="AD126" s="78">
        <f t="shared" si="7"/>
        <v>184360</v>
      </c>
      <c r="AE126" s="77">
        <v>21000</v>
      </c>
      <c r="AF126" s="77">
        <f t="shared" si="6"/>
        <v>205360</v>
      </c>
      <c r="AG126" s="100" t="s">
        <v>1037</v>
      </c>
      <c r="AH126" s="94" t="s">
        <v>163</v>
      </c>
      <c r="AI126" s="108">
        <v>122</v>
      </c>
    </row>
    <row r="127" spans="1:35" ht="55.2" customHeight="1" x14ac:dyDescent="0.3">
      <c r="A127" s="83" t="s">
        <v>600</v>
      </c>
      <c r="B127" s="80" t="s">
        <v>403</v>
      </c>
      <c r="C127" s="94" t="s">
        <v>1350</v>
      </c>
      <c r="D127" s="93" t="s">
        <v>969</v>
      </c>
      <c r="E127" s="98">
        <v>232750</v>
      </c>
      <c r="F127" s="98">
        <v>35900</v>
      </c>
      <c r="G127" s="98">
        <v>46550</v>
      </c>
      <c r="H127" s="98">
        <v>13100</v>
      </c>
      <c r="I127" s="79">
        <f t="shared" si="4"/>
        <v>59650</v>
      </c>
      <c r="J127" s="77">
        <v>144000</v>
      </c>
      <c r="K127" s="77">
        <v>35000</v>
      </c>
      <c r="L127" s="77">
        <v>0</v>
      </c>
      <c r="M127" s="77">
        <v>0</v>
      </c>
      <c r="N127" s="77">
        <v>0</v>
      </c>
      <c r="O127" s="75">
        <v>0</v>
      </c>
      <c r="P127" s="75">
        <v>0</v>
      </c>
      <c r="Q127" s="75">
        <v>7200</v>
      </c>
      <c r="R127" s="75">
        <v>22800</v>
      </c>
      <c r="S127" s="98">
        <v>118080</v>
      </c>
      <c r="T127" s="98">
        <v>28700</v>
      </c>
      <c r="U127" s="98">
        <v>32220</v>
      </c>
      <c r="V127" s="140">
        <v>0</v>
      </c>
      <c r="W127" s="140"/>
      <c r="X127" s="98">
        <v>0</v>
      </c>
      <c r="Y127" s="98">
        <v>0</v>
      </c>
      <c r="Z127" s="98">
        <v>0</v>
      </c>
      <c r="AA127" s="98">
        <v>0</v>
      </c>
      <c r="AB127" s="98">
        <v>7200</v>
      </c>
      <c r="AC127" s="78">
        <f t="shared" si="5"/>
        <v>153980</v>
      </c>
      <c r="AD127" s="78">
        <f t="shared" si="7"/>
        <v>186200</v>
      </c>
      <c r="AE127" s="77">
        <v>22800</v>
      </c>
      <c r="AF127" s="77">
        <f t="shared" si="6"/>
        <v>209000</v>
      </c>
      <c r="AG127" s="100" t="s">
        <v>1038</v>
      </c>
      <c r="AH127" s="94" t="s">
        <v>163</v>
      </c>
      <c r="AI127" s="108">
        <v>123</v>
      </c>
    </row>
    <row r="128" spans="1:35" ht="55.2" customHeight="1" x14ac:dyDescent="0.3">
      <c r="A128" s="83" t="s">
        <v>601</v>
      </c>
      <c r="B128" s="80" t="s">
        <v>602</v>
      </c>
      <c r="C128" s="94" t="s">
        <v>1351</v>
      </c>
      <c r="D128" s="93" t="s">
        <v>969</v>
      </c>
      <c r="E128" s="98">
        <v>223750</v>
      </c>
      <c r="F128" s="98">
        <v>0</v>
      </c>
      <c r="G128" s="98">
        <v>44750</v>
      </c>
      <c r="H128" s="98">
        <v>0</v>
      </c>
      <c r="I128" s="79">
        <f t="shared" si="4"/>
        <v>44750</v>
      </c>
      <c r="J128" s="77">
        <v>144000</v>
      </c>
      <c r="K128" s="77">
        <v>35000</v>
      </c>
      <c r="L128" s="77">
        <v>0</v>
      </c>
      <c r="M128" s="77">
        <v>0</v>
      </c>
      <c r="N128" s="77">
        <v>0</v>
      </c>
      <c r="O128" s="75">
        <v>0</v>
      </c>
      <c r="P128" s="75">
        <v>0</v>
      </c>
      <c r="Q128" s="75">
        <v>0</v>
      </c>
      <c r="R128" s="75">
        <v>0</v>
      </c>
      <c r="S128" s="98">
        <v>118080</v>
      </c>
      <c r="T128" s="98">
        <v>28700</v>
      </c>
      <c r="U128" s="98">
        <v>32220</v>
      </c>
      <c r="V128" s="140">
        <v>0</v>
      </c>
      <c r="W128" s="140"/>
      <c r="X128" s="98">
        <v>0</v>
      </c>
      <c r="Y128" s="98">
        <v>0</v>
      </c>
      <c r="Z128" s="98">
        <v>0</v>
      </c>
      <c r="AA128" s="98">
        <v>0</v>
      </c>
      <c r="AB128" s="98">
        <v>0</v>
      </c>
      <c r="AC128" s="78">
        <f t="shared" si="5"/>
        <v>146780</v>
      </c>
      <c r="AD128" s="78">
        <f t="shared" si="7"/>
        <v>179000</v>
      </c>
      <c r="AE128" s="77">
        <v>0</v>
      </c>
      <c r="AF128" s="77">
        <f t="shared" si="6"/>
        <v>179000</v>
      </c>
      <c r="AG128" s="100" t="s">
        <v>982</v>
      </c>
      <c r="AH128" s="94" t="s">
        <v>163</v>
      </c>
      <c r="AI128" s="108">
        <v>124</v>
      </c>
    </row>
    <row r="129" spans="1:35" ht="55.2" customHeight="1" x14ac:dyDescent="0.3">
      <c r="A129" s="83" t="s">
        <v>603</v>
      </c>
      <c r="B129" s="80" t="s">
        <v>604</v>
      </c>
      <c r="C129" s="94" t="s">
        <v>1352</v>
      </c>
      <c r="D129" s="93" t="s">
        <v>969</v>
      </c>
      <c r="E129" s="98">
        <v>223750</v>
      </c>
      <c r="F129" s="98">
        <v>0</v>
      </c>
      <c r="G129" s="98">
        <v>44750</v>
      </c>
      <c r="H129" s="98">
        <v>0</v>
      </c>
      <c r="I129" s="79">
        <f t="shared" si="4"/>
        <v>44750</v>
      </c>
      <c r="J129" s="75">
        <v>144000</v>
      </c>
      <c r="K129" s="75">
        <v>35000</v>
      </c>
      <c r="L129" s="75">
        <v>0</v>
      </c>
      <c r="M129" s="75">
        <v>0</v>
      </c>
      <c r="N129" s="75">
        <v>0</v>
      </c>
      <c r="O129" s="75">
        <v>0</v>
      </c>
      <c r="P129" s="75">
        <v>0</v>
      </c>
      <c r="Q129" s="75">
        <v>0</v>
      </c>
      <c r="R129" s="75">
        <v>0</v>
      </c>
      <c r="S129" s="98">
        <v>118080</v>
      </c>
      <c r="T129" s="98">
        <v>28700</v>
      </c>
      <c r="U129" s="98">
        <v>32220</v>
      </c>
      <c r="V129" s="140">
        <v>0</v>
      </c>
      <c r="W129" s="140"/>
      <c r="X129" s="98">
        <v>0</v>
      </c>
      <c r="Y129" s="98">
        <v>0</v>
      </c>
      <c r="Z129" s="98">
        <v>0</v>
      </c>
      <c r="AA129" s="98">
        <v>0</v>
      </c>
      <c r="AB129" s="98">
        <v>0</v>
      </c>
      <c r="AC129" s="78">
        <f t="shared" si="5"/>
        <v>146780</v>
      </c>
      <c r="AD129" s="78">
        <f t="shared" si="7"/>
        <v>179000</v>
      </c>
      <c r="AE129" s="77">
        <v>0</v>
      </c>
      <c r="AF129" s="77">
        <f t="shared" si="6"/>
        <v>179000</v>
      </c>
      <c r="AG129" s="100" t="s">
        <v>982</v>
      </c>
      <c r="AH129" s="94" t="s">
        <v>163</v>
      </c>
      <c r="AI129" s="108">
        <v>125</v>
      </c>
    </row>
    <row r="130" spans="1:35" ht="55.2" customHeight="1" x14ac:dyDescent="0.3">
      <c r="A130" s="83" t="s">
        <v>605</v>
      </c>
      <c r="B130" s="80" t="s">
        <v>328</v>
      </c>
      <c r="C130" s="94" t="s">
        <v>1353</v>
      </c>
      <c r="D130" s="93" t="s">
        <v>969</v>
      </c>
      <c r="E130" s="98">
        <v>223750</v>
      </c>
      <c r="F130" s="98">
        <v>0</v>
      </c>
      <c r="G130" s="98">
        <v>44750</v>
      </c>
      <c r="H130" s="98">
        <v>0</v>
      </c>
      <c r="I130" s="79">
        <f t="shared" si="4"/>
        <v>44750</v>
      </c>
      <c r="J130" s="75">
        <v>144000</v>
      </c>
      <c r="K130" s="75">
        <v>35000</v>
      </c>
      <c r="L130" s="75">
        <v>0</v>
      </c>
      <c r="M130" s="75">
        <v>0</v>
      </c>
      <c r="N130" s="75">
        <v>0</v>
      </c>
      <c r="O130" s="75">
        <v>0</v>
      </c>
      <c r="P130" s="75">
        <v>0</v>
      </c>
      <c r="Q130" s="75">
        <v>0</v>
      </c>
      <c r="R130" s="75">
        <v>0</v>
      </c>
      <c r="S130" s="98">
        <v>118080</v>
      </c>
      <c r="T130" s="98">
        <v>28700</v>
      </c>
      <c r="U130" s="98">
        <v>32220</v>
      </c>
      <c r="V130" s="140">
        <v>0</v>
      </c>
      <c r="W130" s="140"/>
      <c r="X130" s="98">
        <v>0</v>
      </c>
      <c r="Y130" s="98">
        <v>0</v>
      </c>
      <c r="Z130" s="98">
        <v>0</v>
      </c>
      <c r="AA130" s="98">
        <v>0</v>
      </c>
      <c r="AB130" s="98">
        <v>0</v>
      </c>
      <c r="AC130" s="78">
        <f t="shared" si="5"/>
        <v>146780</v>
      </c>
      <c r="AD130" s="78">
        <f t="shared" si="7"/>
        <v>179000</v>
      </c>
      <c r="AE130" s="77">
        <v>0</v>
      </c>
      <c r="AF130" s="77">
        <f t="shared" si="6"/>
        <v>179000</v>
      </c>
      <c r="AG130" s="100" t="s">
        <v>982</v>
      </c>
      <c r="AH130" s="94" t="s">
        <v>163</v>
      </c>
      <c r="AI130" s="108">
        <v>126</v>
      </c>
    </row>
    <row r="131" spans="1:35" ht="55.2" customHeight="1" x14ac:dyDescent="0.3">
      <c r="A131" s="83" t="s">
        <v>606</v>
      </c>
      <c r="B131" s="80" t="s">
        <v>607</v>
      </c>
      <c r="C131" s="118" t="s">
        <v>1354</v>
      </c>
      <c r="D131" s="93" t="s">
        <v>968</v>
      </c>
      <c r="E131" s="98">
        <v>284563</v>
      </c>
      <c r="F131" s="98">
        <v>0</v>
      </c>
      <c r="G131" s="98">
        <v>33563</v>
      </c>
      <c r="H131" s="98">
        <v>0</v>
      </c>
      <c r="I131" s="79">
        <f t="shared" si="4"/>
        <v>33563</v>
      </c>
      <c r="J131" s="75">
        <v>144000</v>
      </c>
      <c r="K131" s="75">
        <v>35000</v>
      </c>
      <c r="L131" s="75">
        <v>0</v>
      </c>
      <c r="M131" s="75">
        <v>0</v>
      </c>
      <c r="N131" s="75">
        <v>0</v>
      </c>
      <c r="O131" s="75">
        <v>36000</v>
      </c>
      <c r="P131" s="75">
        <v>36000</v>
      </c>
      <c r="Q131" s="75">
        <v>0</v>
      </c>
      <c r="R131" s="75">
        <v>0</v>
      </c>
      <c r="S131" s="98">
        <v>118080</v>
      </c>
      <c r="T131" s="98">
        <v>28700</v>
      </c>
      <c r="U131" s="98">
        <v>32220</v>
      </c>
      <c r="V131" s="140">
        <v>0</v>
      </c>
      <c r="W131" s="140"/>
      <c r="X131" s="98">
        <v>0</v>
      </c>
      <c r="Y131" s="98">
        <v>0</v>
      </c>
      <c r="Z131" s="98">
        <v>36000</v>
      </c>
      <c r="AA131" s="98">
        <v>36000</v>
      </c>
      <c r="AB131" s="98">
        <v>0</v>
      </c>
      <c r="AC131" s="78">
        <f t="shared" si="5"/>
        <v>218780</v>
      </c>
      <c r="AD131" s="78">
        <f t="shared" si="7"/>
        <v>251000</v>
      </c>
      <c r="AE131" s="77">
        <v>0</v>
      </c>
      <c r="AF131" s="77">
        <f t="shared" si="6"/>
        <v>251000</v>
      </c>
      <c r="AG131" s="100" t="s">
        <v>1039</v>
      </c>
      <c r="AH131" s="94" t="s">
        <v>162</v>
      </c>
      <c r="AI131" s="108">
        <v>127</v>
      </c>
    </row>
    <row r="132" spans="1:35" ht="55.2" customHeight="1" x14ac:dyDescent="0.3">
      <c r="A132" s="83" t="s">
        <v>608</v>
      </c>
      <c r="B132" s="80" t="s">
        <v>246</v>
      </c>
      <c r="C132" s="94" t="s">
        <v>1355</v>
      </c>
      <c r="D132" s="93" t="s">
        <v>969</v>
      </c>
      <c r="E132" s="98">
        <v>223750</v>
      </c>
      <c r="F132" s="98">
        <v>0</v>
      </c>
      <c r="G132" s="98">
        <v>44750</v>
      </c>
      <c r="H132" s="98">
        <v>0</v>
      </c>
      <c r="I132" s="79">
        <f t="shared" si="4"/>
        <v>44750</v>
      </c>
      <c r="J132" s="75">
        <v>144000</v>
      </c>
      <c r="K132" s="75">
        <v>35000</v>
      </c>
      <c r="L132" s="75">
        <v>0</v>
      </c>
      <c r="M132" s="75">
        <v>0</v>
      </c>
      <c r="N132" s="75">
        <v>0</v>
      </c>
      <c r="O132" s="75">
        <v>0</v>
      </c>
      <c r="P132" s="75">
        <v>0</v>
      </c>
      <c r="Q132" s="75">
        <v>0</v>
      </c>
      <c r="R132" s="75">
        <v>0</v>
      </c>
      <c r="S132" s="98">
        <v>118080</v>
      </c>
      <c r="T132" s="98">
        <v>28700</v>
      </c>
      <c r="U132" s="98">
        <v>32220</v>
      </c>
      <c r="V132" s="140">
        <v>0</v>
      </c>
      <c r="W132" s="140"/>
      <c r="X132" s="98">
        <v>0</v>
      </c>
      <c r="Y132" s="98">
        <v>0</v>
      </c>
      <c r="Z132" s="98">
        <v>0</v>
      </c>
      <c r="AA132" s="98">
        <v>0</v>
      </c>
      <c r="AB132" s="98">
        <v>0</v>
      </c>
      <c r="AC132" s="78">
        <f t="shared" si="5"/>
        <v>146780</v>
      </c>
      <c r="AD132" s="78">
        <f t="shared" si="7"/>
        <v>179000</v>
      </c>
      <c r="AE132" s="77">
        <v>0</v>
      </c>
      <c r="AF132" s="77">
        <f t="shared" si="6"/>
        <v>179000</v>
      </c>
      <c r="AG132" s="100" t="s">
        <v>982</v>
      </c>
      <c r="AH132" s="94" t="s">
        <v>163</v>
      </c>
      <c r="AI132" s="108">
        <v>128</v>
      </c>
    </row>
    <row r="133" spans="1:35" ht="55.2" customHeight="1" x14ac:dyDescent="0.3">
      <c r="A133" s="83" t="s">
        <v>609</v>
      </c>
      <c r="B133" s="80" t="s">
        <v>266</v>
      </c>
      <c r="C133" s="95" t="s">
        <v>1356</v>
      </c>
      <c r="D133" s="93" t="s">
        <v>969</v>
      </c>
      <c r="E133" s="98">
        <v>223750</v>
      </c>
      <c r="F133" s="98">
        <v>0</v>
      </c>
      <c r="G133" s="98">
        <v>44750</v>
      </c>
      <c r="H133" s="98">
        <v>0</v>
      </c>
      <c r="I133" s="79">
        <f t="shared" ref="I133:I196" si="8">G133+H133</f>
        <v>44750</v>
      </c>
      <c r="J133" s="75">
        <v>144000</v>
      </c>
      <c r="K133" s="75">
        <v>35000</v>
      </c>
      <c r="L133" s="75">
        <v>0</v>
      </c>
      <c r="M133" s="75">
        <v>0</v>
      </c>
      <c r="N133" s="75">
        <v>0</v>
      </c>
      <c r="O133" s="75">
        <v>0</v>
      </c>
      <c r="P133" s="75">
        <v>0</v>
      </c>
      <c r="Q133" s="75">
        <v>0</v>
      </c>
      <c r="R133" s="75">
        <v>0</v>
      </c>
      <c r="S133" s="98">
        <v>118080</v>
      </c>
      <c r="T133" s="98">
        <v>28700</v>
      </c>
      <c r="U133" s="98">
        <v>32220</v>
      </c>
      <c r="V133" s="140">
        <v>0</v>
      </c>
      <c r="W133" s="140"/>
      <c r="X133" s="98">
        <v>0</v>
      </c>
      <c r="Y133" s="98">
        <v>0</v>
      </c>
      <c r="Z133" s="98">
        <v>0</v>
      </c>
      <c r="AA133" s="98">
        <v>0</v>
      </c>
      <c r="AB133" s="98">
        <v>0</v>
      </c>
      <c r="AC133" s="78">
        <f t="shared" ref="AC133:AC196" si="9">S133+T133+V133+X133+Y133+Z133+AA133+AB133</f>
        <v>146780</v>
      </c>
      <c r="AD133" s="78">
        <f t="shared" si="7"/>
        <v>179000</v>
      </c>
      <c r="AE133" s="77">
        <v>0</v>
      </c>
      <c r="AF133" s="77">
        <f t="shared" ref="AF133:AF196" si="10">S133+T133+U133+V133+X133+Y133+Z133+AA133+AB133+AE133</f>
        <v>179000</v>
      </c>
      <c r="AG133" s="100" t="s">
        <v>982</v>
      </c>
      <c r="AH133" s="94" t="s">
        <v>163</v>
      </c>
      <c r="AI133" s="108">
        <v>129</v>
      </c>
    </row>
    <row r="134" spans="1:35" ht="55.2" customHeight="1" x14ac:dyDescent="0.3">
      <c r="A134" s="83" t="s">
        <v>610</v>
      </c>
      <c r="B134" s="80" t="s">
        <v>257</v>
      </c>
      <c r="C134" s="94" t="s">
        <v>1357</v>
      </c>
      <c r="D134" s="93" t="s">
        <v>969</v>
      </c>
      <c r="E134" s="98">
        <v>223750</v>
      </c>
      <c r="F134" s="98">
        <v>0</v>
      </c>
      <c r="G134" s="98">
        <v>44750</v>
      </c>
      <c r="H134" s="98">
        <v>0</v>
      </c>
      <c r="I134" s="79">
        <f t="shared" si="8"/>
        <v>44750</v>
      </c>
      <c r="J134" s="75">
        <v>144000</v>
      </c>
      <c r="K134" s="75">
        <v>35000</v>
      </c>
      <c r="L134" s="75">
        <v>0</v>
      </c>
      <c r="M134" s="75">
        <v>0</v>
      </c>
      <c r="N134" s="75">
        <v>0</v>
      </c>
      <c r="O134" s="75">
        <v>0</v>
      </c>
      <c r="P134" s="75">
        <v>0</v>
      </c>
      <c r="Q134" s="75">
        <v>0</v>
      </c>
      <c r="R134" s="75">
        <v>0</v>
      </c>
      <c r="S134" s="98">
        <v>118080</v>
      </c>
      <c r="T134" s="98">
        <v>28700</v>
      </c>
      <c r="U134" s="98">
        <v>32220</v>
      </c>
      <c r="V134" s="140">
        <v>0</v>
      </c>
      <c r="W134" s="140"/>
      <c r="X134" s="98">
        <v>0</v>
      </c>
      <c r="Y134" s="98">
        <v>0</v>
      </c>
      <c r="Z134" s="98">
        <v>0</v>
      </c>
      <c r="AA134" s="98">
        <v>0</v>
      </c>
      <c r="AB134" s="98">
        <v>0</v>
      </c>
      <c r="AC134" s="78">
        <f t="shared" si="9"/>
        <v>146780</v>
      </c>
      <c r="AD134" s="78">
        <f t="shared" ref="AD134:AD197" si="11">U134+AC134</f>
        <v>179000</v>
      </c>
      <c r="AE134" s="77">
        <v>0</v>
      </c>
      <c r="AF134" s="77">
        <f t="shared" si="10"/>
        <v>179000</v>
      </c>
      <c r="AG134" s="100" t="s">
        <v>982</v>
      </c>
      <c r="AH134" s="94" t="s">
        <v>163</v>
      </c>
      <c r="AI134" s="108">
        <v>130</v>
      </c>
    </row>
    <row r="135" spans="1:35" ht="55.2" customHeight="1" x14ac:dyDescent="0.3">
      <c r="A135" s="83" t="s">
        <v>611</v>
      </c>
      <c r="B135" s="80" t="s">
        <v>170</v>
      </c>
      <c r="C135" s="94" t="s">
        <v>1358</v>
      </c>
      <c r="D135" s="93" t="s">
        <v>969</v>
      </c>
      <c r="E135" s="98">
        <v>223750</v>
      </c>
      <c r="F135" s="98">
        <v>0</v>
      </c>
      <c r="G135" s="98">
        <v>44750</v>
      </c>
      <c r="H135" s="98">
        <v>0</v>
      </c>
      <c r="I135" s="79">
        <f t="shared" si="8"/>
        <v>44750</v>
      </c>
      <c r="J135" s="75">
        <v>144000</v>
      </c>
      <c r="K135" s="75">
        <v>35000</v>
      </c>
      <c r="L135" s="75">
        <v>0</v>
      </c>
      <c r="M135" s="75">
        <v>0</v>
      </c>
      <c r="N135" s="75">
        <v>0</v>
      </c>
      <c r="O135" s="75">
        <v>0</v>
      </c>
      <c r="P135" s="75">
        <v>0</v>
      </c>
      <c r="Q135" s="75">
        <v>0</v>
      </c>
      <c r="R135" s="75">
        <v>0</v>
      </c>
      <c r="S135" s="98">
        <v>118080</v>
      </c>
      <c r="T135" s="98">
        <v>28700</v>
      </c>
      <c r="U135" s="98">
        <v>32220</v>
      </c>
      <c r="V135" s="140">
        <v>0</v>
      </c>
      <c r="W135" s="140"/>
      <c r="X135" s="98">
        <v>0</v>
      </c>
      <c r="Y135" s="98">
        <v>0</v>
      </c>
      <c r="Z135" s="98">
        <v>0</v>
      </c>
      <c r="AA135" s="98">
        <v>0</v>
      </c>
      <c r="AB135" s="98">
        <v>0</v>
      </c>
      <c r="AC135" s="78">
        <f t="shared" si="9"/>
        <v>146780</v>
      </c>
      <c r="AD135" s="78">
        <f t="shared" si="11"/>
        <v>179000</v>
      </c>
      <c r="AE135" s="77">
        <v>0</v>
      </c>
      <c r="AF135" s="77">
        <f t="shared" si="10"/>
        <v>179000</v>
      </c>
      <c r="AG135" s="100" t="s">
        <v>982</v>
      </c>
      <c r="AH135" s="94" t="s">
        <v>163</v>
      </c>
      <c r="AI135" s="108">
        <v>131</v>
      </c>
    </row>
    <row r="136" spans="1:35" ht="55.2" customHeight="1" x14ac:dyDescent="0.3">
      <c r="A136" s="83" t="s">
        <v>612</v>
      </c>
      <c r="B136" s="80" t="s">
        <v>613</v>
      </c>
      <c r="C136" s="94" t="s">
        <v>1359</v>
      </c>
      <c r="D136" s="93" t="s">
        <v>969</v>
      </c>
      <c r="E136" s="98">
        <v>223750</v>
      </c>
      <c r="F136" s="98">
        <v>0</v>
      </c>
      <c r="G136" s="98">
        <v>44750</v>
      </c>
      <c r="H136" s="98">
        <v>0</v>
      </c>
      <c r="I136" s="79">
        <f t="shared" si="8"/>
        <v>44750</v>
      </c>
      <c r="J136" s="75">
        <v>144000</v>
      </c>
      <c r="K136" s="75">
        <v>35000</v>
      </c>
      <c r="L136" s="75">
        <v>0</v>
      </c>
      <c r="M136" s="75">
        <v>0</v>
      </c>
      <c r="N136" s="75">
        <v>0</v>
      </c>
      <c r="O136" s="75">
        <v>0</v>
      </c>
      <c r="P136" s="75">
        <v>0</v>
      </c>
      <c r="Q136" s="75">
        <v>0</v>
      </c>
      <c r="R136" s="75">
        <v>0</v>
      </c>
      <c r="S136" s="98">
        <v>118080</v>
      </c>
      <c r="T136" s="98">
        <v>28700</v>
      </c>
      <c r="U136" s="98">
        <v>32220</v>
      </c>
      <c r="V136" s="140">
        <v>0</v>
      </c>
      <c r="W136" s="140"/>
      <c r="X136" s="98">
        <v>0</v>
      </c>
      <c r="Y136" s="98">
        <v>0</v>
      </c>
      <c r="Z136" s="98">
        <v>0</v>
      </c>
      <c r="AA136" s="98">
        <v>0</v>
      </c>
      <c r="AB136" s="98">
        <v>0</v>
      </c>
      <c r="AC136" s="78">
        <f t="shared" si="9"/>
        <v>146780</v>
      </c>
      <c r="AD136" s="78">
        <f t="shared" si="11"/>
        <v>179000</v>
      </c>
      <c r="AE136" s="77">
        <v>0</v>
      </c>
      <c r="AF136" s="77">
        <f t="shared" si="10"/>
        <v>179000</v>
      </c>
      <c r="AG136" s="100" t="s">
        <v>982</v>
      </c>
      <c r="AH136" s="94" t="s">
        <v>163</v>
      </c>
      <c r="AI136" s="108">
        <v>132</v>
      </c>
    </row>
    <row r="137" spans="1:35" ht="55.2" customHeight="1" x14ac:dyDescent="0.3">
      <c r="A137" s="83" t="s">
        <v>614</v>
      </c>
      <c r="B137" s="80" t="s">
        <v>229</v>
      </c>
      <c r="C137" s="94" t="s">
        <v>1360</v>
      </c>
      <c r="D137" s="93" t="s">
        <v>969</v>
      </c>
      <c r="E137" s="98">
        <v>234350</v>
      </c>
      <c r="F137" s="98">
        <v>0</v>
      </c>
      <c r="G137" s="98">
        <v>46870</v>
      </c>
      <c r="H137" s="98">
        <v>0</v>
      </c>
      <c r="I137" s="79">
        <f t="shared" si="8"/>
        <v>46870</v>
      </c>
      <c r="J137" s="75">
        <v>144000</v>
      </c>
      <c r="K137" s="75">
        <v>35000</v>
      </c>
      <c r="L137" s="75">
        <v>0</v>
      </c>
      <c r="M137" s="75">
        <v>0</v>
      </c>
      <c r="N137" s="75">
        <v>0</v>
      </c>
      <c r="O137" s="75">
        <v>0</v>
      </c>
      <c r="P137" s="75">
        <v>0</v>
      </c>
      <c r="Q137" s="75">
        <v>8480</v>
      </c>
      <c r="R137" s="75">
        <v>0</v>
      </c>
      <c r="S137" s="98">
        <v>118080</v>
      </c>
      <c r="T137" s="98">
        <v>28700</v>
      </c>
      <c r="U137" s="98">
        <v>32220</v>
      </c>
      <c r="V137" s="140">
        <v>0</v>
      </c>
      <c r="W137" s="140"/>
      <c r="X137" s="98">
        <v>0</v>
      </c>
      <c r="Y137" s="98">
        <v>0</v>
      </c>
      <c r="Z137" s="98">
        <v>0</v>
      </c>
      <c r="AA137" s="98">
        <v>0</v>
      </c>
      <c r="AB137" s="98">
        <v>8480</v>
      </c>
      <c r="AC137" s="78">
        <f t="shared" si="9"/>
        <v>155260</v>
      </c>
      <c r="AD137" s="78">
        <f t="shared" si="11"/>
        <v>187480</v>
      </c>
      <c r="AE137" s="77">
        <v>0</v>
      </c>
      <c r="AF137" s="77">
        <f t="shared" si="10"/>
        <v>187480</v>
      </c>
      <c r="AG137" s="100" t="s">
        <v>1040</v>
      </c>
      <c r="AH137" s="94" t="s">
        <v>163</v>
      </c>
      <c r="AI137" s="108">
        <v>133</v>
      </c>
    </row>
    <row r="138" spans="1:35" ht="55.2" customHeight="1" x14ac:dyDescent="0.3">
      <c r="A138" s="83" t="s">
        <v>615</v>
      </c>
      <c r="B138" s="80" t="s">
        <v>296</v>
      </c>
      <c r="C138" s="113" t="s">
        <v>1361</v>
      </c>
      <c r="D138" s="93" t="s">
        <v>968</v>
      </c>
      <c r="E138" s="98">
        <v>395000</v>
      </c>
      <c r="F138" s="98">
        <v>0</v>
      </c>
      <c r="G138" s="98">
        <v>0</v>
      </c>
      <c r="H138" s="98">
        <v>0</v>
      </c>
      <c r="I138" s="79">
        <f t="shared" si="8"/>
        <v>0</v>
      </c>
      <c r="J138" s="75">
        <v>144000</v>
      </c>
      <c r="K138" s="75">
        <v>35000</v>
      </c>
      <c r="L138" s="75">
        <v>0</v>
      </c>
      <c r="M138" s="75">
        <v>0</v>
      </c>
      <c r="N138" s="75">
        <v>0</v>
      </c>
      <c r="O138" s="75">
        <v>72000</v>
      </c>
      <c r="P138" s="75">
        <v>144000</v>
      </c>
      <c r="Q138" s="75">
        <v>0</v>
      </c>
      <c r="R138" s="75">
        <v>0</v>
      </c>
      <c r="S138" s="98">
        <v>118080</v>
      </c>
      <c r="T138" s="98">
        <v>28700</v>
      </c>
      <c r="U138" s="98">
        <v>32220</v>
      </c>
      <c r="V138" s="140">
        <v>0</v>
      </c>
      <c r="W138" s="140"/>
      <c r="X138" s="98">
        <v>0</v>
      </c>
      <c r="Y138" s="98">
        <v>0</v>
      </c>
      <c r="Z138" s="98">
        <v>72000</v>
      </c>
      <c r="AA138" s="98">
        <v>144000</v>
      </c>
      <c r="AB138" s="98">
        <v>0</v>
      </c>
      <c r="AC138" s="78">
        <f t="shared" si="9"/>
        <v>362780</v>
      </c>
      <c r="AD138" s="78">
        <f t="shared" si="11"/>
        <v>395000</v>
      </c>
      <c r="AE138" s="77">
        <v>0</v>
      </c>
      <c r="AF138" s="77">
        <f t="shared" si="10"/>
        <v>395000</v>
      </c>
      <c r="AG138" s="100" t="s">
        <v>986</v>
      </c>
      <c r="AH138" s="94" t="s">
        <v>162</v>
      </c>
      <c r="AI138" s="108">
        <v>134</v>
      </c>
    </row>
    <row r="139" spans="1:35" ht="55.2" customHeight="1" x14ac:dyDescent="0.3">
      <c r="A139" s="83" t="s">
        <v>616</v>
      </c>
      <c r="B139" s="80" t="s">
        <v>286</v>
      </c>
      <c r="C139" s="119" t="s">
        <v>1362</v>
      </c>
      <c r="D139" s="93" t="s">
        <v>968</v>
      </c>
      <c r="E139" s="98">
        <v>395000</v>
      </c>
      <c r="F139" s="98">
        <v>0</v>
      </c>
      <c r="G139" s="98">
        <v>0</v>
      </c>
      <c r="H139" s="98">
        <v>0</v>
      </c>
      <c r="I139" s="79">
        <f t="shared" si="8"/>
        <v>0</v>
      </c>
      <c r="J139" s="75">
        <v>144000</v>
      </c>
      <c r="K139" s="75">
        <v>35000</v>
      </c>
      <c r="L139" s="75">
        <v>0</v>
      </c>
      <c r="M139" s="75">
        <v>0</v>
      </c>
      <c r="N139" s="75">
        <v>0</v>
      </c>
      <c r="O139" s="75">
        <v>72000</v>
      </c>
      <c r="P139" s="75">
        <v>144000</v>
      </c>
      <c r="Q139" s="75">
        <v>0</v>
      </c>
      <c r="R139" s="75">
        <v>0</v>
      </c>
      <c r="S139" s="98">
        <v>118080</v>
      </c>
      <c r="T139" s="98">
        <v>28700</v>
      </c>
      <c r="U139" s="98">
        <v>32220</v>
      </c>
      <c r="V139" s="140">
        <v>0</v>
      </c>
      <c r="W139" s="140"/>
      <c r="X139" s="98">
        <v>0</v>
      </c>
      <c r="Y139" s="98">
        <v>0</v>
      </c>
      <c r="Z139" s="98">
        <v>72000</v>
      </c>
      <c r="AA139" s="98">
        <v>144000</v>
      </c>
      <c r="AB139" s="98">
        <v>0</v>
      </c>
      <c r="AC139" s="78">
        <f t="shared" si="9"/>
        <v>362780</v>
      </c>
      <c r="AD139" s="78">
        <f t="shared" si="11"/>
        <v>395000</v>
      </c>
      <c r="AE139" s="77">
        <v>0</v>
      </c>
      <c r="AF139" s="77">
        <f t="shared" si="10"/>
        <v>395000</v>
      </c>
      <c r="AG139" s="100" t="s">
        <v>986</v>
      </c>
      <c r="AH139" s="94" t="s">
        <v>162</v>
      </c>
      <c r="AI139" s="108">
        <v>135</v>
      </c>
    </row>
    <row r="140" spans="1:35" ht="55.2" customHeight="1" x14ac:dyDescent="0.3">
      <c r="A140" s="83" t="s">
        <v>617</v>
      </c>
      <c r="B140" s="80" t="s">
        <v>247</v>
      </c>
      <c r="C140" s="120" t="s">
        <v>1363</v>
      </c>
      <c r="D140" s="93" t="s">
        <v>968</v>
      </c>
      <c r="E140" s="98">
        <v>395000</v>
      </c>
      <c r="F140" s="98">
        <v>32000</v>
      </c>
      <c r="G140" s="98">
        <v>0</v>
      </c>
      <c r="H140" s="98">
        <v>17000</v>
      </c>
      <c r="I140" s="79">
        <f t="shared" si="8"/>
        <v>17000</v>
      </c>
      <c r="J140" s="75">
        <v>144000</v>
      </c>
      <c r="K140" s="75">
        <v>35000</v>
      </c>
      <c r="L140" s="75">
        <v>0</v>
      </c>
      <c r="M140" s="75">
        <v>0</v>
      </c>
      <c r="N140" s="75">
        <v>0</v>
      </c>
      <c r="O140" s="75">
        <v>72000</v>
      </c>
      <c r="P140" s="75">
        <v>144000</v>
      </c>
      <c r="Q140" s="75">
        <v>0</v>
      </c>
      <c r="R140" s="75">
        <v>15000</v>
      </c>
      <c r="S140" s="98">
        <v>118080</v>
      </c>
      <c r="T140" s="98">
        <v>28700</v>
      </c>
      <c r="U140" s="98">
        <v>32220</v>
      </c>
      <c r="V140" s="140">
        <v>0</v>
      </c>
      <c r="W140" s="140"/>
      <c r="X140" s="98">
        <v>0</v>
      </c>
      <c r="Y140" s="98">
        <v>0</v>
      </c>
      <c r="Z140" s="98">
        <v>72000</v>
      </c>
      <c r="AA140" s="98">
        <v>144000</v>
      </c>
      <c r="AB140" s="98">
        <v>0</v>
      </c>
      <c r="AC140" s="78">
        <f t="shared" si="9"/>
        <v>362780</v>
      </c>
      <c r="AD140" s="78">
        <f t="shared" si="11"/>
        <v>395000</v>
      </c>
      <c r="AE140" s="77">
        <v>15000</v>
      </c>
      <c r="AF140" s="77">
        <f t="shared" si="10"/>
        <v>410000</v>
      </c>
      <c r="AG140" s="100" t="s">
        <v>1041</v>
      </c>
      <c r="AH140" s="94" t="s">
        <v>162</v>
      </c>
      <c r="AI140" s="108">
        <v>136</v>
      </c>
    </row>
    <row r="141" spans="1:35" ht="55.2" customHeight="1" x14ac:dyDescent="0.3">
      <c r="A141" s="83" t="s">
        <v>618</v>
      </c>
      <c r="B141" s="80" t="s">
        <v>366</v>
      </c>
      <c r="C141" s="121" t="s">
        <v>1364</v>
      </c>
      <c r="D141" s="93" t="s">
        <v>968</v>
      </c>
      <c r="E141" s="98">
        <v>395000</v>
      </c>
      <c r="F141" s="98">
        <v>0</v>
      </c>
      <c r="G141" s="98">
        <v>0</v>
      </c>
      <c r="H141" s="98">
        <v>0</v>
      </c>
      <c r="I141" s="79">
        <f t="shared" si="8"/>
        <v>0</v>
      </c>
      <c r="J141" s="75">
        <v>144000</v>
      </c>
      <c r="K141" s="75">
        <v>35000</v>
      </c>
      <c r="L141" s="75">
        <v>0</v>
      </c>
      <c r="M141" s="75">
        <v>0</v>
      </c>
      <c r="N141" s="75">
        <v>0</v>
      </c>
      <c r="O141" s="75">
        <v>72000</v>
      </c>
      <c r="P141" s="75">
        <v>144000</v>
      </c>
      <c r="Q141" s="75">
        <v>0</v>
      </c>
      <c r="R141" s="75">
        <v>0</v>
      </c>
      <c r="S141" s="98">
        <v>118080</v>
      </c>
      <c r="T141" s="98">
        <v>28700</v>
      </c>
      <c r="U141" s="98">
        <v>32220</v>
      </c>
      <c r="V141" s="140">
        <v>0</v>
      </c>
      <c r="W141" s="140"/>
      <c r="X141" s="98">
        <v>0</v>
      </c>
      <c r="Y141" s="98">
        <v>0</v>
      </c>
      <c r="Z141" s="98">
        <v>72000</v>
      </c>
      <c r="AA141" s="98">
        <v>144000</v>
      </c>
      <c r="AB141" s="98">
        <v>0</v>
      </c>
      <c r="AC141" s="78">
        <f t="shared" si="9"/>
        <v>362780</v>
      </c>
      <c r="AD141" s="78">
        <f t="shared" si="11"/>
        <v>395000</v>
      </c>
      <c r="AE141" s="77">
        <v>0</v>
      </c>
      <c r="AF141" s="77">
        <f t="shared" si="10"/>
        <v>395000</v>
      </c>
      <c r="AG141" s="100" t="s">
        <v>986</v>
      </c>
      <c r="AH141" s="94" t="s">
        <v>162</v>
      </c>
      <c r="AI141" s="108">
        <v>137</v>
      </c>
    </row>
    <row r="142" spans="1:35" ht="55.2" customHeight="1" x14ac:dyDescent="0.3">
      <c r="A142" s="83" t="s">
        <v>619</v>
      </c>
      <c r="B142" s="80" t="s">
        <v>620</v>
      </c>
      <c r="C142" s="96" t="s">
        <v>1365</v>
      </c>
      <c r="D142" s="93" t="s">
        <v>968</v>
      </c>
      <c r="E142" s="98">
        <v>441400</v>
      </c>
      <c r="F142" s="98">
        <v>0</v>
      </c>
      <c r="G142" s="98">
        <v>0</v>
      </c>
      <c r="H142" s="98">
        <v>0</v>
      </c>
      <c r="I142" s="79">
        <f t="shared" si="8"/>
        <v>0</v>
      </c>
      <c r="J142" s="75">
        <v>144000</v>
      </c>
      <c r="K142" s="75">
        <v>35000</v>
      </c>
      <c r="L142" s="75">
        <v>0</v>
      </c>
      <c r="M142" s="75">
        <v>0</v>
      </c>
      <c r="N142" s="75">
        <v>0</v>
      </c>
      <c r="O142" s="75">
        <v>108000</v>
      </c>
      <c r="P142" s="75">
        <v>144000</v>
      </c>
      <c r="Q142" s="75">
        <v>10400</v>
      </c>
      <c r="R142" s="75">
        <v>0</v>
      </c>
      <c r="S142" s="98">
        <v>118080</v>
      </c>
      <c r="T142" s="98">
        <v>28700</v>
      </c>
      <c r="U142" s="98">
        <v>32220</v>
      </c>
      <c r="V142" s="140">
        <v>0</v>
      </c>
      <c r="W142" s="140"/>
      <c r="X142" s="98">
        <v>0</v>
      </c>
      <c r="Y142" s="98">
        <v>0</v>
      </c>
      <c r="Z142" s="98">
        <v>108000</v>
      </c>
      <c r="AA142" s="98">
        <v>144000</v>
      </c>
      <c r="AB142" s="98">
        <v>10400</v>
      </c>
      <c r="AC142" s="78">
        <f t="shared" si="9"/>
        <v>409180</v>
      </c>
      <c r="AD142" s="78">
        <f t="shared" si="11"/>
        <v>441400</v>
      </c>
      <c r="AE142" s="77">
        <v>0</v>
      </c>
      <c r="AF142" s="77">
        <f t="shared" si="10"/>
        <v>441400</v>
      </c>
      <c r="AG142" s="100" t="s">
        <v>1042</v>
      </c>
      <c r="AH142" s="94" t="s">
        <v>162</v>
      </c>
      <c r="AI142" s="108">
        <v>138</v>
      </c>
    </row>
    <row r="143" spans="1:35" ht="55.2" customHeight="1" x14ac:dyDescent="0.3">
      <c r="A143" s="83" t="s">
        <v>621</v>
      </c>
      <c r="B143" s="80" t="s">
        <v>431</v>
      </c>
      <c r="C143" s="95" t="s">
        <v>1366</v>
      </c>
      <c r="D143" s="93" t="s">
        <v>968</v>
      </c>
      <c r="E143" s="98">
        <v>402000</v>
      </c>
      <c r="F143" s="98">
        <v>45000</v>
      </c>
      <c r="G143" s="98">
        <v>0</v>
      </c>
      <c r="H143" s="98">
        <v>2000</v>
      </c>
      <c r="I143" s="79">
        <f t="shared" si="8"/>
        <v>2000</v>
      </c>
      <c r="J143" s="75">
        <v>144000</v>
      </c>
      <c r="K143" s="75">
        <v>35000</v>
      </c>
      <c r="L143" s="75">
        <v>0</v>
      </c>
      <c r="M143" s="75">
        <v>0</v>
      </c>
      <c r="N143" s="75">
        <v>0</v>
      </c>
      <c r="O143" s="75">
        <v>72000</v>
      </c>
      <c r="P143" s="75">
        <v>144000</v>
      </c>
      <c r="Q143" s="75">
        <v>7000</v>
      </c>
      <c r="R143" s="75">
        <v>43000</v>
      </c>
      <c r="S143" s="98">
        <v>118080</v>
      </c>
      <c r="T143" s="98">
        <v>28700</v>
      </c>
      <c r="U143" s="98">
        <v>32220</v>
      </c>
      <c r="V143" s="140">
        <v>0</v>
      </c>
      <c r="W143" s="140"/>
      <c r="X143" s="98">
        <v>0</v>
      </c>
      <c r="Y143" s="98">
        <v>0</v>
      </c>
      <c r="Z143" s="98">
        <v>72000</v>
      </c>
      <c r="AA143" s="98">
        <v>144000</v>
      </c>
      <c r="AB143" s="98">
        <v>7000</v>
      </c>
      <c r="AC143" s="78">
        <f t="shared" si="9"/>
        <v>369780</v>
      </c>
      <c r="AD143" s="78">
        <f t="shared" si="11"/>
        <v>402000</v>
      </c>
      <c r="AE143" s="77">
        <v>43000</v>
      </c>
      <c r="AF143" s="77">
        <f t="shared" si="10"/>
        <v>445000</v>
      </c>
      <c r="AG143" s="100" t="s">
        <v>1043</v>
      </c>
      <c r="AH143" s="94" t="s">
        <v>162</v>
      </c>
      <c r="AI143" s="108">
        <v>139</v>
      </c>
    </row>
    <row r="144" spans="1:35" ht="55.2" customHeight="1" x14ac:dyDescent="0.3">
      <c r="A144" s="83" t="s">
        <v>622</v>
      </c>
      <c r="B144" s="80" t="s">
        <v>371</v>
      </c>
      <c r="C144" s="95" t="s">
        <v>1367</v>
      </c>
      <c r="D144" s="93" t="s">
        <v>968</v>
      </c>
      <c r="E144" s="98">
        <v>410000</v>
      </c>
      <c r="F144" s="98">
        <v>35000</v>
      </c>
      <c r="G144" s="98">
        <v>0</v>
      </c>
      <c r="H144" s="98">
        <v>0</v>
      </c>
      <c r="I144" s="79">
        <f t="shared" si="8"/>
        <v>0</v>
      </c>
      <c r="J144" s="75">
        <v>144000</v>
      </c>
      <c r="K144" s="75">
        <v>35000</v>
      </c>
      <c r="L144" s="75">
        <v>0</v>
      </c>
      <c r="M144" s="75">
        <v>0</v>
      </c>
      <c r="N144" s="75">
        <v>0</v>
      </c>
      <c r="O144" s="75">
        <v>72000</v>
      </c>
      <c r="P144" s="75">
        <v>144000</v>
      </c>
      <c r="Q144" s="75">
        <v>15000</v>
      </c>
      <c r="R144" s="75">
        <v>35000</v>
      </c>
      <c r="S144" s="98">
        <v>118080</v>
      </c>
      <c r="T144" s="98">
        <v>28700</v>
      </c>
      <c r="U144" s="98">
        <v>32220</v>
      </c>
      <c r="V144" s="140">
        <v>0</v>
      </c>
      <c r="W144" s="140"/>
      <c r="X144" s="98">
        <v>0</v>
      </c>
      <c r="Y144" s="98">
        <v>0</v>
      </c>
      <c r="Z144" s="98">
        <v>72000</v>
      </c>
      <c r="AA144" s="98">
        <v>144000</v>
      </c>
      <c r="AB144" s="98">
        <v>15000</v>
      </c>
      <c r="AC144" s="78">
        <f t="shared" si="9"/>
        <v>377780</v>
      </c>
      <c r="AD144" s="78">
        <f t="shared" si="11"/>
        <v>410000</v>
      </c>
      <c r="AE144" s="77">
        <v>35000</v>
      </c>
      <c r="AF144" s="77">
        <f t="shared" si="10"/>
        <v>445000</v>
      </c>
      <c r="AG144" s="100" t="s">
        <v>1044</v>
      </c>
      <c r="AH144" s="94" t="s">
        <v>162</v>
      </c>
      <c r="AI144" s="108">
        <v>140</v>
      </c>
    </row>
    <row r="145" spans="1:35" ht="55.2" customHeight="1" x14ac:dyDescent="0.3">
      <c r="A145" s="83" t="s">
        <v>623</v>
      </c>
      <c r="B145" s="80" t="s">
        <v>258</v>
      </c>
      <c r="C145" s="95" t="s">
        <v>1368</v>
      </c>
      <c r="D145" s="93" t="s">
        <v>968</v>
      </c>
      <c r="E145" s="98">
        <v>395000</v>
      </c>
      <c r="F145" s="98">
        <v>0</v>
      </c>
      <c r="G145" s="98">
        <v>0</v>
      </c>
      <c r="H145" s="98">
        <v>0</v>
      </c>
      <c r="I145" s="79">
        <f t="shared" si="8"/>
        <v>0</v>
      </c>
      <c r="J145" s="75">
        <v>144000</v>
      </c>
      <c r="K145" s="75">
        <v>35000</v>
      </c>
      <c r="L145" s="75">
        <v>0</v>
      </c>
      <c r="M145" s="75">
        <v>0</v>
      </c>
      <c r="N145" s="75">
        <v>0</v>
      </c>
      <c r="O145" s="75">
        <v>72000</v>
      </c>
      <c r="P145" s="75">
        <v>144000</v>
      </c>
      <c r="Q145" s="75">
        <v>0</v>
      </c>
      <c r="R145" s="75">
        <v>0</v>
      </c>
      <c r="S145" s="98">
        <v>118080</v>
      </c>
      <c r="T145" s="98">
        <v>28700</v>
      </c>
      <c r="U145" s="98">
        <v>32220</v>
      </c>
      <c r="V145" s="140">
        <v>0</v>
      </c>
      <c r="W145" s="140"/>
      <c r="X145" s="98">
        <v>0</v>
      </c>
      <c r="Y145" s="98">
        <v>0</v>
      </c>
      <c r="Z145" s="98">
        <v>72000</v>
      </c>
      <c r="AA145" s="98">
        <v>144000</v>
      </c>
      <c r="AB145" s="98">
        <v>0</v>
      </c>
      <c r="AC145" s="78">
        <f t="shared" si="9"/>
        <v>362780</v>
      </c>
      <c r="AD145" s="78">
        <f t="shared" si="11"/>
        <v>395000</v>
      </c>
      <c r="AE145" s="77">
        <v>0</v>
      </c>
      <c r="AF145" s="77">
        <f t="shared" si="10"/>
        <v>395000</v>
      </c>
      <c r="AG145" s="100" t="s">
        <v>986</v>
      </c>
      <c r="AH145" s="94" t="s">
        <v>162</v>
      </c>
      <c r="AI145" s="108">
        <v>141</v>
      </c>
    </row>
    <row r="146" spans="1:35" ht="55.2" customHeight="1" x14ac:dyDescent="0.3">
      <c r="A146" s="83" t="s">
        <v>624</v>
      </c>
      <c r="B146" s="80" t="s">
        <v>341</v>
      </c>
      <c r="C146" s="95" t="s">
        <v>1369</v>
      </c>
      <c r="D146" s="93" t="s">
        <v>968</v>
      </c>
      <c r="E146" s="98">
        <v>1633828</v>
      </c>
      <c r="F146" s="98">
        <v>45000</v>
      </c>
      <c r="G146" s="98">
        <v>0</v>
      </c>
      <c r="H146" s="98">
        <v>0</v>
      </c>
      <c r="I146" s="79">
        <f t="shared" si="8"/>
        <v>0</v>
      </c>
      <c r="J146" s="75">
        <v>144000</v>
      </c>
      <c r="K146" s="75">
        <v>35000</v>
      </c>
      <c r="L146" s="75">
        <v>288000</v>
      </c>
      <c r="M146" s="75">
        <v>590828</v>
      </c>
      <c r="N146" s="75">
        <v>72000</v>
      </c>
      <c r="O146" s="75">
        <v>72000</v>
      </c>
      <c r="P146" s="75">
        <v>432000</v>
      </c>
      <c r="Q146" s="75">
        <v>0</v>
      </c>
      <c r="R146" s="75">
        <v>45000</v>
      </c>
      <c r="S146" s="98">
        <v>118080</v>
      </c>
      <c r="T146" s="98">
        <v>28700</v>
      </c>
      <c r="U146" s="98">
        <v>32220</v>
      </c>
      <c r="V146" s="140">
        <v>288000</v>
      </c>
      <c r="W146" s="140"/>
      <c r="X146" s="98">
        <v>590828</v>
      </c>
      <c r="Y146" s="98">
        <v>72000</v>
      </c>
      <c r="Z146" s="98">
        <v>72000</v>
      </c>
      <c r="AA146" s="98">
        <v>432000</v>
      </c>
      <c r="AB146" s="98">
        <v>0</v>
      </c>
      <c r="AC146" s="78">
        <f t="shared" si="9"/>
        <v>1601608</v>
      </c>
      <c r="AD146" s="78">
        <f t="shared" si="11"/>
        <v>1633828</v>
      </c>
      <c r="AE146" s="77">
        <v>45000</v>
      </c>
      <c r="AF146" s="77">
        <f t="shared" si="10"/>
        <v>1678828</v>
      </c>
      <c r="AG146" s="100" t="s">
        <v>1045</v>
      </c>
      <c r="AH146" s="94" t="s">
        <v>162</v>
      </c>
      <c r="AI146" s="108">
        <v>142</v>
      </c>
    </row>
    <row r="147" spans="1:35" ht="55.2" customHeight="1" x14ac:dyDescent="0.3">
      <c r="A147" s="83" t="s">
        <v>625</v>
      </c>
      <c r="B147" s="80" t="s">
        <v>350</v>
      </c>
      <c r="C147" s="96" t="s">
        <v>1370</v>
      </c>
      <c r="D147" s="93" t="s">
        <v>968</v>
      </c>
      <c r="E147" s="98">
        <v>1611128</v>
      </c>
      <c r="F147" s="98">
        <v>34110</v>
      </c>
      <c r="G147" s="98">
        <v>0</v>
      </c>
      <c r="H147" s="98">
        <v>4110</v>
      </c>
      <c r="I147" s="79">
        <f t="shared" si="8"/>
        <v>4110</v>
      </c>
      <c r="J147" s="75">
        <v>144000</v>
      </c>
      <c r="K147" s="75">
        <v>35000</v>
      </c>
      <c r="L147" s="75">
        <v>288000</v>
      </c>
      <c r="M147" s="75">
        <v>563828</v>
      </c>
      <c r="N147" s="75">
        <v>72000</v>
      </c>
      <c r="O147" s="75">
        <v>72000</v>
      </c>
      <c r="P147" s="75">
        <v>432000</v>
      </c>
      <c r="Q147" s="75">
        <v>4300</v>
      </c>
      <c r="R147" s="75">
        <v>30000</v>
      </c>
      <c r="S147" s="98">
        <v>118080</v>
      </c>
      <c r="T147" s="98">
        <v>28700</v>
      </c>
      <c r="U147" s="98">
        <v>32220</v>
      </c>
      <c r="V147" s="140">
        <v>288000</v>
      </c>
      <c r="W147" s="140"/>
      <c r="X147" s="98">
        <v>563828</v>
      </c>
      <c r="Y147" s="98">
        <v>72000</v>
      </c>
      <c r="Z147" s="98">
        <v>72000</v>
      </c>
      <c r="AA147" s="98">
        <v>432000</v>
      </c>
      <c r="AB147" s="98">
        <v>4300</v>
      </c>
      <c r="AC147" s="78">
        <f t="shared" si="9"/>
        <v>1578908</v>
      </c>
      <c r="AD147" s="78">
        <f t="shared" si="11"/>
        <v>1611128</v>
      </c>
      <c r="AE147" s="77">
        <v>30000</v>
      </c>
      <c r="AF147" s="77">
        <f t="shared" si="10"/>
        <v>1641128</v>
      </c>
      <c r="AG147" s="100" t="s">
        <v>1046</v>
      </c>
      <c r="AH147" s="94" t="s">
        <v>162</v>
      </c>
      <c r="AI147" s="108">
        <v>143</v>
      </c>
    </row>
    <row r="148" spans="1:35" ht="55.2" customHeight="1" x14ac:dyDescent="0.3">
      <c r="A148" s="83" t="s">
        <v>626</v>
      </c>
      <c r="B148" s="80" t="s">
        <v>627</v>
      </c>
      <c r="C148" s="95" t="s">
        <v>1371</v>
      </c>
      <c r="D148" s="93" t="s">
        <v>969</v>
      </c>
      <c r="E148" s="98">
        <v>236650</v>
      </c>
      <c r="F148" s="98">
        <v>0</v>
      </c>
      <c r="G148" s="98">
        <v>47330</v>
      </c>
      <c r="H148" s="98">
        <v>0</v>
      </c>
      <c r="I148" s="79">
        <f t="shared" si="8"/>
        <v>47330</v>
      </c>
      <c r="J148" s="75">
        <v>144000</v>
      </c>
      <c r="K148" s="75">
        <v>35000</v>
      </c>
      <c r="L148" s="75">
        <v>0</v>
      </c>
      <c r="M148" s="75">
        <v>0</v>
      </c>
      <c r="N148" s="75">
        <v>0</v>
      </c>
      <c r="O148" s="75">
        <v>0</v>
      </c>
      <c r="P148" s="75">
        <v>0</v>
      </c>
      <c r="Q148" s="75">
        <v>10320</v>
      </c>
      <c r="R148" s="75">
        <v>0</v>
      </c>
      <c r="S148" s="98">
        <v>118080</v>
      </c>
      <c r="T148" s="98">
        <v>28700</v>
      </c>
      <c r="U148" s="98">
        <v>32220</v>
      </c>
      <c r="V148" s="140">
        <v>0</v>
      </c>
      <c r="W148" s="140"/>
      <c r="X148" s="98">
        <v>0</v>
      </c>
      <c r="Y148" s="98">
        <v>0</v>
      </c>
      <c r="Z148" s="98">
        <v>0</v>
      </c>
      <c r="AA148" s="98">
        <v>0</v>
      </c>
      <c r="AB148" s="98">
        <v>10320</v>
      </c>
      <c r="AC148" s="78">
        <f t="shared" si="9"/>
        <v>157100</v>
      </c>
      <c r="AD148" s="78">
        <f t="shared" si="11"/>
        <v>189320</v>
      </c>
      <c r="AE148" s="77">
        <v>0</v>
      </c>
      <c r="AF148" s="77">
        <f t="shared" si="10"/>
        <v>189320</v>
      </c>
      <c r="AG148" s="100" t="s">
        <v>1047</v>
      </c>
      <c r="AH148" s="94" t="s">
        <v>163</v>
      </c>
      <c r="AI148" s="108">
        <v>144</v>
      </c>
    </row>
    <row r="149" spans="1:35" ht="55.2" customHeight="1" x14ac:dyDescent="0.3">
      <c r="A149" s="83" t="s">
        <v>628</v>
      </c>
      <c r="B149" s="80" t="s">
        <v>272</v>
      </c>
      <c r="C149" s="95" t="s">
        <v>1372</v>
      </c>
      <c r="D149" s="93" t="s">
        <v>969</v>
      </c>
      <c r="E149" s="98">
        <v>223750</v>
      </c>
      <c r="F149" s="98">
        <v>0</v>
      </c>
      <c r="G149" s="98">
        <v>44750</v>
      </c>
      <c r="H149" s="98">
        <v>0</v>
      </c>
      <c r="I149" s="79">
        <f t="shared" si="8"/>
        <v>44750</v>
      </c>
      <c r="J149" s="75">
        <v>144000</v>
      </c>
      <c r="K149" s="75">
        <v>35000</v>
      </c>
      <c r="L149" s="75">
        <v>0</v>
      </c>
      <c r="M149" s="75">
        <v>0</v>
      </c>
      <c r="N149" s="75">
        <v>0</v>
      </c>
      <c r="O149" s="75">
        <v>0</v>
      </c>
      <c r="P149" s="75">
        <v>0</v>
      </c>
      <c r="Q149" s="75">
        <v>0</v>
      </c>
      <c r="R149" s="75">
        <v>0</v>
      </c>
      <c r="S149" s="98">
        <v>118080</v>
      </c>
      <c r="T149" s="98">
        <v>28700</v>
      </c>
      <c r="U149" s="98">
        <v>32220</v>
      </c>
      <c r="V149" s="140">
        <v>0</v>
      </c>
      <c r="W149" s="140"/>
      <c r="X149" s="98">
        <v>0</v>
      </c>
      <c r="Y149" s="98">
        <v>0</v>
      </c>
      <c r="Z149" s="98">
        <v>0</v>
      </c>
      <c r="AA149" s="98">
        <v>0</v>
      </c>
      <c r="AB149" s="98">
        <v>0</v>
      </c>
      <c r="AC149" s="78">
        <f t="shared" si="9"/>
        <v>146780</v>
      </c>
      <c r="AD149" s="78">
        <f t="shared" si="11"/>
        <v>179000</v>
      </c>
      <c r="AE149" s="77">
        <v>0</v>
      </c>
      <c r="AF149" s="77">
        <f t="shared" si="10"/>
        <v>179000</v>
      </c>
      <c r="AG149" s="100" t="s">
        <v>982</v>
      </c>
      <c r="AH149" s="94" t="s">
        <v>163</v>
      </c>
      <c r="AI149" s="108">
        <v>145</v>
      </c>
    </row>
    <row r="150" spans="1:35" ht="55.2" customHeight="1" x14ac:dyDescent="0.3">
      <c r="A150" s="83" t="s">
        <v>629</v>
      </c>
      <c r="B150" s="80" t="s">
        <v>291</v>
      </c>
      <c r="C150" s="95" t="s">
        <v>1373</v>
      </c>
      <c r="D150" s="93" t="s">
        <v>969</v>
      </c>
      <c r="E150" s="98">
        <v>241450</v>
      </c>
      <c r="F150" s="98">
        <v>138000</v>
      </c>
      <c r="G150" s="98">
        <v>48450</v>
      </c>
      <c r="H150" s="98">
        <v>52000</v>
      </c>
      <c r="I150" s="79">
        <f t="shared" si="8"/>
        <v>100450</v>
      </c>
      <c r="J150" s="75">
        <v>144000</v>
      </c>
      <c r="K150" s="75">
        <v>35000</v>
      </c>
      <c r="L150" s="75">
        <v>0</v>
      </c>
      <c r="M150" s="75">
        <v>0</v>
      </c>
      <c r="N150" s="75">
        <v>0</v>
      </c>
      <c r="O150" s="75">
        <v>0</v>
      </c>
      <c r="P150" s="75">
        <v>0</v>
      </c>
      <c r="Q150" s="75">
        <v>14000</v>
      </c>
      <c r="R150" s="75">
        <v>86000</v>
      </c>
      <c r="S150" s="98">
        <v>118080</v>
      </c>
      <c r="T150" s="98">
        <v>28700</v>
      </c>
      <c r="U150" s="98">
        <v>32220</v>
      </c>
      <c r="V150" s="140">
        <v>0</v>
      </c>
      <c r="W150" s="140"/>
      <c r="X150" s="98">
        <v>0</v>
      </c>
      <c r="Y150" s="98">
        <v>0</v>
      </c>
      <c r="Z150" s="98">
        <v>0</v>
      </c>
      <c r="AA150" s="98">
        <v>0</v>
      </c>
      <c r="AB150" s="98">
        <v>14000</v>
      </c>
      <c r="AC150" s="78">
        <f t="shared" si="9"/>
        <v>160780</v>
      </c>
      <c r="AD150" s="78">
        <f t="shared" si="11"/>
        <v>193000</v>
      </c>
      <c r="AE150" s="77">
        <v>86000</v>
      </c>
      <c r="AF150" s="77">
        <f t="shared" si="10"/>
        <v>279000</v>
      </c>
      <c r="AG150" s="100" t="s">
        <v>1048</v>
      </c>
      <c r="AH150" s="94" t="s">
        <v>163</v>
      </c>
      <c r="AI150" s="108">
        <v>146</v>
      </c>
    </row>
    <row r="151" spans="1:35" ht="55.2" customHeight="1" x14ac:dyDescent="0.3">
      <c r="A151" s="83" t="s">
        <v>630</v>
      </c>
      <c r="B151" s="80" t="s">
        <v>631</v>
      </c>
      <c r="C151" s="95" t="s">
        <v>1374</v>
      </c>
      <c r="D151" s="93" t="s">
        <v>969</v>
      </c>
      <c r="E151" s="98">
        <v>223750</v>
      </c>
      <c r="F151" s="98">
        <v>117875</v>
      </c>
      <c r="G151" s="98">
        <v>44750</v>
      </c>
      <c r="H151" s="98">
        <v>87875</v>
      </c>
      <c r="I151" s="79">
        <f t="shared" si="8"/>
        <v>132625</v>
      </c>
      <c r="J151" s="75">
        <v>144000</v>
      </c>
      <c r="K151" s="75">
        <v>35000</v>
      </c>
      <c r="L151" s="75">
        <v>0</v>
      </c>
      <c r="M151" s="75">
        <v>0</v>
      </c>
      <c r="N151" s="75">
        <v>0</v>
      </c>
      <c r="O151" s="75">
        <v>0</v>
      </c>
      <c r="P151" s="75">
        <v>0</v>
      </c>
      <c r="Q151" s="75">
        <v>0</v>
      </c>
      <c r="R151" s="75">
        <v>30000</v>
      </c>
      <c r="S151" s="98">
        <v>118080</v>
      </c>
      <c r="T151" s="98">
        <v>28700</v>
      </c>
      <c r="U151" s="98">
        <v>32220</v>
      </c>
      <c r="V151" s="140">
        <v>0</v>
      </c>
      <c r="W151" s="140"/>
      <c r="X151" s="98">
        <v>0</v>
      </c>
      <c r="Y151" s="98">
        <v>0</v>
      </c>
      <c r="Z151" s="98">
        <v>0</v>
      </c>
      <c r="AA151" s="98">
        <v>0</v>
      </c>
      <c r="AB151" s="98">
        <v>0</v>
      </c>
      <c r="AC151" s="78">
        <f t="shared" si="9"/>
        <v>146780</v>
      </c>
      <c r="AD151" s="78">
        <f t="shared" si="11"/>
        <v>179000</v>
      </c>
      <c r="AE151" s="77">
        <v>30000</v>
      </c>
      <c r="AF151" s="77">
        <f t="shared" si="10"/>
        <v>209000</v>
      </c>
      <c r="AG151" s="100" t="s">
        <v>1049</v>
      </c>
      <c r="AH151" s="94" t="s">
        <v>163</v>
      </c>
      <c r="AI151" s="108">
        <v>147</v>
      </c>
    </row>
    <row r="152" spans="1:35" ht="55.2" customHeight="1" x14ac:dyDescent="0.3">
      <c r="A152" s="83" t="s">
        <v>632</v>
      </c>
      <c r="B152" s="80" t="s">
        <v>633</v>
      </c>
      <c r="C152" s="95" t="s">
        <v>1375</v>
      </c>
      <c r="D152" s="93" t="s">
        <v>969</v>
      </c>
      <c r="E152" s="98">
        <v>223750</v>
      </c>
      <c r="F152" s="98">
        <v>0</v>
      </c>
      <c r="G152" s="98">
        <v>44750</v>
      </c>
      <c r="H152" s="98">
        <v>0</v>
      </c>
      <c r="I152" s="79">
        <f t="shared" si="8"/>
        <v>44750</v>
      </c>
      <c r="J152" s="75">
        <v>144000</v>
      </c>
      <c r="K152" s="75">
        <v>35000</v>
      </c>
      <c r="L152" s="75">
        <v>0</v>
      </c>
      <c r="M152" s="75">
        <v>0</v>
      </c>
      <c r="N152" s="75">
        <v>0</v>
      </c>
      <c r="O152" s="75">
        <v>0</v>
      </c>
      <c r="P152" s="75">
        <v>0</v>
      </c>
      <c r="Q152" s="75">
        <v>0</v>
      </c>
      <c r="R152" s="75">
        <v>0</v>
      </c>
      <c r="S152" s="98">
        <v>118080</v>
      </c>
      <c r="T152" s="98">
        <v>28700</v>
      </c>
      <c r="U152" s="98">
        <v>32220</v>
      </c>
      <c r="V152" s="140">
        <v>0</v>
      </c>
      <c r="W152" s="140"/>
      <c r="X152" s="98">
        <v>0</v>
      </c>
      <c r="Y152" s="98">
        <v>0</v>
      </c>
      <c r="Z152" s="98">
        <v>0</v>
      </c>
      <c r="AA152" s="98">
        <v>0</v>
      </c>
      <c r="AB152" s="98">
        <v>0</v>
      </c>
      <c r="AC152" s="78">
        <f t="shared" si="9"/>
        <v>146780</v>
      </c>
      <c r="AD152" s="78">
        <f t="shared" si="11"/>
        <v>179000</v>
      </c>
      <c r="AE152" s="77">
        <v>0</v>
      </c>
      <c r="AF152" s="77">
        <f t="shared" si="10"/>
        <v>179000</v>
      </c>
      <c r="AG152" s="100" t="s">
        <v>982</v>
      </c>
      <c r="AH152" s="94" t="s">
        <v>163</v>
      </c>
      <c r="AI152" s="108">
        <v>148</v>
      </c>
    </row>
    <row r="153" spans="1:35" ht="55.2" customHeight="1" x14ac:dyDescent="0.3">
      <c r="A153" s="83" t="s">
        <v>634</v>
      </c>
      <c r="B153" s="80" t="s">
        <v>223</v>
      </c>
      <c r="C153" s="95" t="s">
        <v>1376</v>
      </c>
      <c r="D153" s="93" t="s">
        <v>969</v>
      </c>
      <c r="E153" s="98">
        <v>231250</v>
      </c>
      <c r="F153" s="98">
        <v>0</v>
      </c>
      <c r="G153" s="98">
        <v>46250</v>
      </c>
      <c r="H153" s="98">
        <v>0</v>
      </c>
      <c r="I153" s="79">
        <f t="shared" si="8"/>
        <v>46250</v>
      </c>
      <c r="J153" s="75">
        <v>144000</v>
      </c>
      <c r="K153" s="75">
        <v>35000</v>
      </c>
      <c r="L153" s="75">
        <v>0</v>
      </c>
      <c r="M153" s="75">
        <v>0</v>
      </c>
      <c r="N153" s="75">
        <v>0</v>
      </c>
      <c r="O153" s="75">
        <v>0</v>
      </c>
      <c r="P153" s="75">
        <v>0</v>
      </c>
      <c r="Q153" s="75">
        <v>6000</v>
      </c>
      <c r="R153" s="75">
        <v>0</v>
      </c>
      <c r="S153" s="98">
        <v>118080</v>
      </c>
      <c r="T153" s="98">
        <v>28700</v>
      </c>
      <c r="U153" s="98">
        <v>32220</v>
      </c>
      <c r="V153" s="140">
        <v>0</v>
      </c>
      <c r="W153" s="140"/>
      <c r="X153" s="98">
        <v>0</v>
      </c>
      <c r="Y153" s="98">
        <v>0</v>
      </c>
      <c r="Z153" s="98">
        <v>0</v>
      </c>
      <c r="AA153" s="98">
        <v>0</v>
      </c>
      <c r="AB153" s="98">
        <v>6000</v>
      </c>
      <c r="AC153" s="78">
        <f t="shared" si="9"/>
        <v>152780</v>
      </c>
      <c r="AD153" s="78">
        <f t="shared" si="11"/>
        <v>185000</v>
      </c>
      <c r="AE153" s="77">
        <v>0</v>
      </c>
      <c r="AF153" s="77">
        <f t="shared" si="10"/>
        <v>185000</v>
      </c>
      <c r="AG153" s="100" t="s">
        <v>1050</v>
      </c>
      <c r="AH153" s="94" t="s">
        <v>163</v>
      </c>
      <c r="AI153" s="108">
        <v>149</v>
      </c>
    </row>
    <row r="154" spans="1:35" ht="55.2" customHeight="1" x14ac:dyDescent="0.3">
      <c r="A154" s="83" t="s">
        <v>635</v>
      </c>
      <c r="B154" s="80" t="s">
        <v>265</v>
      </c>
      <c r="C154" s="96" t="s">
        <v>1377</v>
      </c>
      <c r="D154" s="93" t="s">
        <v>968</v>
      </c>
      <c r="E154" s="98">
        <v>301105</v>
      </c>
      <c r="F154" s="98">
        <v>0</v>
      </c>
      <c r="G154" s="98">
        <v>26105</v>
      </c>
      <c r="H154" s="98">
        <v>0</v>
      </c>
      <c r="I154" s="79">
        <f t="shared" si="8"/>
        <v>26105</v>
      </c>
      <c r="J154" s="75">
        <v>144000</v>
      </c>
      <c r="K154" s="75">
        <v>35000</v>
      </c>
      <c r="L154" s="75">
        <v>0</v>
      </c>
      <c r="M154" s="75">
        <v>0</v>
      </c>
      <c r="N154" s="75">
        <v>0</v>
      </c>
      <c r="O154" s="75">
        <v>36000</v>
      </c>
      <c r="P154" s="75">
        <v>60000</v>
      </c>
      <c r="Q154" s="75">
        <v>0</v>
      </c>
      <c r="R154" s="75">
        <v>0</v>
      </c>
      <c r="S154" s="98">
        <v>118080</v>
      </c>
      <c r="T154" s="98">
        <v>28700</v>
      </c>
      <c r="U154" s="98">
        <v>32220</v>
      </c>
      <c r="V154" s="140">
        <v>0</v>
      </c>
      <c r="W154" s="140"/>
      <c r="X154" s="98">
        <v>0</v>
      </c>
      <c r="Y154" s="98">
        <v>0</v>
      </c>
      <c r="Z154" s="98">
        <v>36000</v>
      </c>
      <c r="AA154" s="98">
        <v>60000</v>
      </c>
      <c r="AB154" s="98">
        <v>0</v>
      </c>
      <c r="AC154" s="78">
        <f t="shared" si="9"/>
        <v>242780</v>
      </c>
      <c r="AD154" s="78">
        <f t="shared" si="11"/>
        <v>275000</v>
      </c>
      <c r="AE154" s="77">
        <v>0</v>
      </c>
      <c r="AF154" s="77">
        <f t="shared" si="10"/>
        <v>275000</v>
      </c>
      <c r="AG154" s="100" t="s">
        <v>1051</v>
      </c>
      <c r="AH154" s="94" t="s">
        <v>162</v>
      </c>
      <c r="AI154" s="108">
        <v>150</v>
      </c>
    </row>
    <row r="155" spans="1:35" ht="55.2" customHeight="1" x14ac:dyDescent="0.3">
      <c r="A155" s="83" t="s">
        <v>636</v>
      </c>
      <c r="B155" s="80" t="s">
        <v>418</v>
      </c>
      <c r="C155" s="95" t="s">
        <v>1378</v>
      </c>
      <c r="D155" s="93" t="s">
        <v>968</v>
      </c>
      <c r="E155" s="98">
        <v>1508500</v>
      </c>
      <c r="F155" s="98">
        <v>30000</v>
      </c>
      <c r="G155" s="98">
        <v>0</v>
      </c>
      <c r="H155" s="98">
        <v>0</v>
      </c>
      <c r="I155" s="79">
        <f t="shared" si="8"/>
        <v>0</v>
      </c>
      <c r="J155" s="75">
        <v>144000</v>
      </c>
      <c r="K155" s="75">
        <v>40000</v>
      </c>
      <c r="L155" s="75">
        <v>288000</v>
      </c>
      <c r="M155" s="75">
        <v>445500</v>
      </c>
      <c r="N155" s="75">
        <v>72000</v>
      </c>
      <c r="O155" s="75">
        <v>72000</v>
      </c>
      <c r="P155" s="75">
        <v>432000</v>
      </c>
      <c r="Q155" s="75">
        <v>15000</v>
      </c>
      <c r="R155" s="75">
        <v>30000</v>
      </c>
      <c r="S155" s="98">
        <v>118080</v>
      </c>
      <c r="T155" s="98">
        <v>32800</v>
      </c>
      <c r="U155" s="98">
        <v>33120</v>
      </c>
      <c r="V155" s="140">
        <v>288000</v>
      </c>
      <c r="W155" s="140"/>
      <c r="X155" s="98">
        <v>445500</v>
      </c>
      <c r="Y155" s="98">
        <v>72000</v>
      </c>
      <c r="Z155" s="98">
        <v>72000</v>
      </c>
      <c r="AA155" s="98">
        <v>432000</v>
      </c>
      <c r="AB155" s="98">
        <v>15000</v>
      </c>
      <c r="AC155" s="78">
        <f t="shared" si="9"/>
        <v>1475380</v>
      </c>
      <c r="AD155" s="78">
        <f t="shared" si="11"/>
        <v>1508500</v>
      </c>
      <c r="AE155" s="77">
        <v>30000</v>
      </c>
      <c r="AF155" s="77">
        <f t="shared" si="10"/>
        <v>1538500</v>
      </c>
      <c r="AG155" s="100" t="s">
        <v>1052</v>
      </c>
      <c r="AH155" s="94" t="s">
        <v>162</v>
      </c>
      <c r="AI155" s="108">
        <v>151</v>
      </c>
    </row>
    <row r="156" spans="1:35" ht="55.2" customHeight="1" x14ac:dyDescent="0.3">
      <c r="A156" s="83" t="s">
        <v>637</v>
      </c>
      <c r="B156" s="80" t="s">
        <v>638</v>
      </c>
      <c r="C156" s="118" t="s">
        <v>1379</v>
      </c>
      <c r="D156" s="93" t="s">
        <v>969</v>
      </c>
      <c r="E156" s="98">
        <v>227350</v>
      </c>
      <c r="F156" s="98">
        <v>37000</v>
      </c>
      <c r="G156" s="98">
        <v>45470</v>
      </c>
      <c r="H156" s="98">
        <v>11100</v>
      </c>
      <c r="I156" s="79">
        <f t="shared" si="8"/>
        <v>56570</v>
      </c>
      <c r="J156" s="75">
        <v>144000</v>
      </c>
      <c r="K156" s="75">
        <v>35000</v>
      </c>
      <c r="L156" s="75">
        <v>0</v>
      </c>
      <c r="M156" s="75">
        <v>0</v>
      </c>
      <c r="N156" s="75">
        <v>0</v>
      </c>
      <c r="O156" s="75">
        <v>0</v>
      </c>
      <c r="P156" s="75">
        <v>0</v>
      </c>
      <c r="Q156" s="75">
        <v>2880</v>
      </c>
      <c r="R156" s="75">
        <v>25900</v>
      </c>
      <c r="S156" s="98">
        <v>118080</v>
      </c>
      <c r="T156" s="98">
        <v>28700</v>
      </c>
      <c r="U156" s="98">
        <v>32220</v>
      </c>
      <c r="V156" s="140">
        <v>0</v>
      </c>
      <c r="W156" s="140"/>
      <c r="X156" s="98">
        <v>0</v>
      </c>
      <c r="Y156" s="98">
        <v>0</v>
      </c>
      <c r="Z156" s="98">
        <v>0</v>
      </c>
      <c r="AA156" s="98">
        <v>0</v>
      </c>
      <c r="AB156" s="98">
        <v>2880</v>
      </c>
      <c r="AC156" s="78">
        <f t="shared" si="9"/>
        <v>149660</v>
      </c>
      <c r="AD156" s="78">
        <f t="shared" si="11"/>
        <v>181880</v>
      </c>
      <c r="AE156" s="77">
        <v>25900</v>
      </c>
      <c r="AF156" s="77">
        <f t="shared" si="10"/>
        <v>207780</v>
      </c>
      <c r="AG156" s="100" t="s">
        <v>1053</v>
      </c>
      <c r="AH156" s="94" t="s">
        <v>163</v>
      </c>
      <c r="AI156" s="108">
        <v>152</v>
      </c>
    </row>
    <row r="157" spans="1:35" ht="55.2" customHeight="1" x14ac:dyDescent="0.3">
      <c r="A157" s="83" t="s">
        <v>639</v>
      </c>
      <c r="B157" s="80" t="s">
        <v>385</v>
      </c>
      <c r="C157" s="94" t="s">
        <v>1380</v>
      </c>
      <c r="D157" s="93" t="s">
        <v>969</v>
      </c>
      <c r="E157" s="98">
        <v>223750</v>
      </c>
      <c r="F157" s="98">
        <v>0</v>
      </c>
      <c r="G157" s="98">
        <v>44750</v>
      </c>
      <c r="H157" s="98">
        <v>0</v>
      </c>
      <c r="I157" s="79">
        <f t="shared" si="8"/>
        <v>44750</v>
      </c>
      <c r="J157" s="75">
        <v>144000</v>
      </c>
      <c r="K157" s="75">
        <v>35000</v>
      </c>
      <c r="L157" s="75">
        <v>0</v>
      </c>
      <c r="M157" s="75">
        <v>0</v>
      </c>
      <c r="N157" s="75">
        <v>0</v>
      </c>
      <c r="O157" s="75">
        <v>0</v>
      </c>
      <c r="P157" s="75">
        <v>0</v>
      </c>
      <c r="Q157" s="75">
        <v>0</v>
      </c>
      <c r="R157" s="75">
        <v>0</v>
      </c>
      <c r="S157" s="98">
        <v>118080</v>
      </c>
      <c r="T157" s="98">
        <v>28700</v>
      </c>
      <c r="U157" s="98">
        <v>32220</v>
      </c>
      <c r="V157" s="140">
        <v>0</v>
      </c>
      <c r="W157" s="140"/>
      <c r="X157" s="98">
        <v>0</v>
      </c>
      <c r="Y157" s="98">
        <v>0</v>
      </c>
      <c r="Z157" s="98">
        <v>0</v>
      </c>
      <c r="AA157" s="98">
        <v>0</v>
      </c>
      <c r="AB157" s="98">
        <v>0</v>
      </c>
      <c r="AC157" s="78">
        <f t="shared" si="9"/>
        <v>146780</v>
      </c>
      <c r="AD157" s="78">
        <f t="shared" si="11"/>
        <v>179000</v>
      </c>
      <c r="AE157" s="77">
        <v>0</v>
      </c>
      <c r="AF157" s="77">
        <f t="shared" si="10"/>
        <v>179000</v>
      </c>
      <c r="AG157" s="100" t="s">
        <v>982</v>
      </c>
      <c r="AH157" s="94" t="s">
        <v>163</v>
      </c>
      <c r="AI157" s="108">
        <v>153</v>
      </c>
    </row>
    <row r="158" spans="1:35" ht="55.2" customHeight="1" x14ac:dyDescent="0.3">
      <c r="A158" s="83" t="s">
        <v>640</v>
      </c>
      <c r="B158" s="80" t="s">
        <v>226</v>
      </c>
      <c r="C158" s="95" t="s">
        <v>1381</v>
      </c>
      <c r="D158" s="93" t="s">
        <v>969</v>
      </c>
      <c r="E158" s="98">
        <v>223750</v>
      </c>
      <c r="F158" s="98">
        <v>0</v>
      </c>
      <c r="G158" s="98">
        <v>44750</v>
      </c>
      <c r="H158" s="98">
        <v>0</v>
      </c>
      <c r="I158" s="79">
        <f t="shared" si="8"/>
        <v>44750</v>
      </c>
      <c r="J158" s="75">
        <v>144000</v>
      </c>
      <c r="K158" s="75">
        <v>35000</v>
      </c>
      <c r="L158" s="75">
        <v>0</v>
      </c>
      <c r="M158" s="75">
        <v>0</v>
      </c>
      <c r="N158" s="75">
        <v>0</v>
      </c>
      <c r="O158" s="75">
        <v>0</v>
      </c>
      <c r="P158" s="75">
        <v>0</v>
      </c>
      <c r="Q158" s="75">
        <v>0</v>
      </c>
      <c r="R158" s="75">
        <v>0</v>
      </c>
      <c r="S158" s="98">
        <v>118080</v>
      </c>
      <c r="T158" s="98">
        <v>28700</v>
      </c>
      <c r="U158" s="98">
        <v>32220</v>
      </c>
      <c r="V158" s="140">
        <v>0</v>
      </c>
      <c r="W158" s="140"/>
      <c r="X158" s="98">
        <v>0</v>
      </c>
      <c r="Y158" s="98">
        <v>0</v>
      </c>
      <c r="Z158" s="98">
        <v>0</v>
      </c>
      <c r="AA158" s="98">
        <v>0</v>
      </c>
      <c r="AB158" s="98">
        <v>0</v>
      </c>
      <c r="AC158" s="78">
        <f t="shared" si="9"/>
        <v>146780</v>
      </c>
      <c r="AD158" s="78">
        <f t="shared" si="11"/>
        <v>179000</v>
      </c>
      <c r="AE158" s="77">
        <v>0</v>
      </c>
      <c r="AF158" s="77">
        <f t="shared" si="10"/>
        <v>179000</v>
      </c>
      <c r="AG158" s="100" t="s">
        <v>982</v>
      </c>
      <c r="AH158" s="94" t="s">
        <v>163</v>
      </c>
      <c r="AI158" s="108">
        <v>154</v>
      </c>
    </row>
    <row r="159" spans="1:35" ht="55.2" customHeight="1" x14ac:dyDescent="0.3">
      <c r="A159" s="83" t="s">
        <v>641</v>
      </c>
      <c r="B159" s="80" t="s">
        <v>642</v>
      </c>
      <c r="C159" s="94" t="s">
        <v>1382</v>
      </c>
      <c r="D159" s="93" t="s">
        <v>968</v>
      </c>
      <c r="E159" s="98">
        <v>404000</v>
      </c>
      <c r="F159" s="98">
        <v>39000</v>
      </c>
      <c r="G159" s="98">
        <v>0</v>
      </c>
      <c r="H159" s="98">
        <v>0</v>
      </c>
      <c r="I159" s="79">
        <f t="shared" si="8"/>
        <v>0</v>
      </c>
      <c r="J159" s="75">
        <v>144000</v>
      </c>
      <c r="K159" s="75">
        <v>35000</v>
      </c>
      <c r="L159" s="75">
        <v>0</v>
      </c>
      <c r="M159" s="75">
        <v>0</v>
      </c>
      <c r="N159" s="75">
        <v>0</v>
      </c>
      <c r="O159" s="75">
        <v>72000</v>
      </c>
      <c r="P159" s="75">
        <v>144000</v>
      </c>
      <c r="Q159" s="75">
        <v>9000</v>
      </c>
      <c r="R159" s="75">
        <v>39000</v>
      </c>
      <c r="S159" s="98">
        <v>118080</v>
      </c>
      <c r="T159" s="98">
        <v>28700</v>
      </c>
      <c r="U159" s="98">
        <v>32220</v>
      </c>
      <c r="V159" s="140">
        <v>0</v>
      </c>
      <c r="W159" s="140"/>
      <c r="X159" s="98">
        <v>0</v>
      </c>
      <c r="Y159" s="98">
        <v>0</v>
      </c>
      <c r="Z159" s="98">
        <v>72000</v>
      </c>
      <c r="AA159" s="98">
        <v>144000</v>
      </c>
      <c r="AB159" s="98">
        <v>9000</v>
      </c>
      <c r="AC159" s="78">
        <f t="shared" si="9"/>
        <v>371780</v>
      </c>
      <c r="AD159" s="78">
        <f t="shared" si="11"/>
        <v>404000</v>
      </c>
      <c r="AE159" s="77">
        <v>39000</v>
      </c>
      <c r="AF159" s="77">
        <f t="shared" si="10"/>
        <v>443000</v>
      </c>
      <c r="AG159" s="100" t="s">
        <v>1054</v>
      </c>
      <c r="AH159" s="94" t="s">
        <v>162</v>
      </c>
      <c r="AI159" s="108">
        <v>155</v>
      </c>
    </row>
    <row r="160" spans="1:35" ht="55.2" customHeight="1" x14ac:dyDescent="0.3">
      <c r="A160" s="83" t="s">
        <v>643</v>
      </c>
      <c r="B160" s="80" t="s">
        <v>285</v>
      </c>
      <c r="C160" s="118" t="s">
        <v>1383</v>
      </c>
      <c r="D160" s="93" t="s">
        <v>968</v>
      </c>
      <c r="E160" s="98">
        <v>683000</v>
      </c>
      <c r="F160" s="98">
        <v>50000</v>
      </c>
      <c r="G160" s="98">
        <v>0</v>
      </c>
      <c r="H160" s="98">
        <v>0</v>
      </c>
      <c r="I160" s="79">
        <f t="shared" si="8"/>
        <v>0</v>
      </c>
      <c r="J160" s="75">
        <v>144000</v>
      </c>
      <c r="K160" s="75">
        <v>35000</v>
      </c>
      <c r="L160" s="75">
        <v>144000</v>
      </c>
      <c r="M160" s="75">
        <v>0</v>
      </c>
      <c r="N160" s="75">
        <v>0</v>
      </c>
      <c r="O160" s="75">
        <v>72000</v>
      </c>
      <c r="P160" s="75">
        <v>288000</v>
      </c>
      <c r="Q160" s="75">
        <v>0</v>
      </c>
      <c r="R160" s="75">
        <v>50000</v>
      </c>
      <c r="S160" s="98">
        <v>118080</v>
      </c>
      <c r="T160" s="98">
        <v>28700</v>
      </c>
      <c r="U160" s="98">
        <v>32220</v>
      </c>
      <c r="V160" s="140">
        <v>144000</v>
      </c>
      <c r="W160" s="140"/>
      <c r="X160" s="98">
        <v>0</v>
      </c>
      <c r="Y160" s="98">
        <v>0</v>
      </c>
      <c r="Z160" s="98">
        <v>72000</v>
      </c>
      <c r="AA160" s="98">
        <v>288000</v>
      </c>
      <c r="AB160" s="98">
        <v>0</v>
      </c>
      <c r="AC160" s="78">
        <f t="shared" si="9"/>
        <v>650780</v>
      </c>
      <c r="AD160" s="78">
        <f t="shared" si="11"/>
        <v>683000</v>
      </c>
      <c r="AE160" s="77">
        <v>50000</v>
      </c>
      <c r="AF160" s="77">
        <f t="shared" si="10"/>
        <v>733000</v>
      </c>
      <c r="AG160" s="100" t="s">
        <v>1055</v>
      </c>
      <c r="AH160" s="94" t="s">
        <v>162</v>
      </c>
      <c r="AI160" s="108">
        <v>156</v>
      </c>
    </row>
    <row r="161" spans="1:35" ht="55.2" customHeight="1" x14ac:dyDescent="0.3">
      <c r="A161" s="83" t="s">
        <v>644</v>
      </c>
      <c r="B161" s="80" t="s">
        <v>645</v>
      </c>
      <c r="C161" s="94" t="s">
        <v>1384</v>
      </c>
      <c r="D161" s="93" t="s">
        <v>968</v>
      </c>
      <c r="E161" s="98">
        <v>433000</v>
      </c>
      <c r="F161" s="98">
        <v>12000</v>
      </c>
      <c r="G161" s="98">
        <v>0</v>
      </c>
      <c r="H161" s="98">
        <v>0</v>
      </c>
      <c r="I161" s="79">
        <f t="shared" si="8"/>
        <v>0</v>
      </c>
      <c r="J161" s="75">
        <v>144000</v>
      </c>
      <c r="K161" s="75">
        <v>35000</v>
      </c>
      <c r="L161" s="75">
        <v>0</v>
      </c>
      <c r="M161" s="75">
        <v>0</v>
      </c>
      <c r="N161" s="75">
        <v>0</v>
      </c>
      <c r="O161" s="75">
        <v>72000</v>
      </c>
      <c r="P161" s="75">
        <v>144000</v>
      </c>
      <c r="Q161" s="75">
        <v>38000</v>
      </c>
      <c r="R161" s="75">
        <v>12000</v>
      </c>
      <c r="S161" s="98">
        <v>118080</v>
      </c>
      <c r="T161" s="98">
        <v>28700</v>
      </c>
      <c r="U161" s="98">
        <v>32220</v>
      </c>
      <c r="V161" s="140">
        <v>0</v>
      </c>
      <c r="W161" s="140"/>
      <c r="X161" s="98">
        <v>0</v>
      </c>
      <c r="Y161" s="98">
        <v>0</v>
      </c>
      <c r="Z161" s="98">
        <v>72000</v>
      </c>
      <c r="AA161" s="98">
        <v>144000</v>
      </c>
      <c r="AB161" s="98">
        <v>38000</v>
      </c>
      <c r="AC161" s="78">
        <f t="shared" si="9"/>
        <v>400780</v>
      </c>
      <c r="AD161" s="78">
        <f t="shared" si="11"/>
        <v>433000</v>
      </c>
      <c r="AE161" s="77">
        <v>12000</v>
      </c>
      <c r="AF161" s="77">
        <f t="shared" si="10"/>
        <v>445000</v>
      </c>
      <c r="AG161" s="100" t="s">
        <v>1056</v>
      </c>
      <c r="AH161" s="94" t="s">
        <v>162</v>
      </c>
      <c r="AI161" s="108">
        <v>157</v>
      </c>
    </row>
    <row r="162" spans="1:35" ht="55.2" customHeight="1" x14ac:dyDescent="0.3">
      <c r="A162" s="83" t="s">
        <v>646</v>
      </c>
      <c r="B162" s="80" t="s">
        <v>647</v>
      </c>
      <c r="C162" s="118" t="s">
        <v>1385</v>
      </c>
      <c r="D162" s="93" t="s">
        <v>968</v>
      </c>
      <c r="E162" s="98">
        <v>395000</v>
      </c>
      <c r="F162" s="98">
        <v>50000</v>
      </c>
      <c r="G162" s="98">
        <v>0</v>
      </c>
      <c r="H162" s="98">
        <v>0</v>
      </c>
      <c r="I162" s="79">
        <f t="shared" si="8"/>
        <v>0</v>
      </c>
      <c r="J162" s="75">
        <v>144000</v>
      </c>
      <c r="K162" s="75">
        <v>35000</v>
      </c>
      <c r="L162" s="75">
        <v>0</v>
      </c>
      <c r="M162" s="75">
        <v>0</v>
      </c>
      <c r="N162" s="75">
        <v>0</v>
      </c>
      <c r="O162" s="75">
        <v>72000</v>
      </c>
      <c r="P162" s="75">
        <v>144000</v>
      </c>
      <c r="Q162" s="75">
        <v>0</v>
      </c>
      <c r="R162" s="75">
        <v>50000</v>
      </c>
      <c r="S162" s="98">
        <v>118080</v>
      </c>
      <c r="T162" s="98">
        <v>28700</v>
      </c>
      <c r="U162" s="98">
        <v>32220</v>
      </c>
      <c r="V162" s="140">
        <v>0</v>
      </c>
      <c r="W162" s="140"/>
      <c r="X162" s="98">
        <v>0</v>
      </c>
      <c r="Y162" s="98">
        <v>0</v>
      </c>
      <c r="Z162" s="98">
        <v>72000</v>
      </c>
      <c r="AA162" s="98">
        <v>144000</v>
      </c>
      <c r="AB162" s="98">
        <v>0</v>
      </c>
      <c r="AC162" s="78">
        <f t="shared" si="9"/>
        <v>362780</v>
      </c>
      <c r="AD162" s="78">
        <f t="shared" si="11"/>
        <v>395000</v>
      </c>
      <c r="AE162" s="77">
        <v>50000</v>
      </c>
      <c r="AF162" s="77">
        <f t="shared" si="10"/>
        <v>445000</v>
      </c>
      <c r="AG162" s="100" t="s">
        <v>1057</v>
      </c>
      <c r="AH162" s="94" t="s">
        <v>162</v>
      </c>
      <c r="AI162" s="108">
        <v>158</v>
      </c>
    </row>
    <row r="163" spans="1:35" ht="55.2" customHeight="1" x14ac:dyDescent="0.3">
      <c r="A163" s="83" t="s">
        <v>648</v>
      </c>
      <c r="B163" s="80" t="s">
        <v>649</v>
      </c>
      <c r="C163" s="94" t="s">
        <v>1386</v>
      </c>
      <c r="D163" s="93" t="s">
        <v>968</v>
      </c>
      <c r="E163" s="98">
        <v>416000</v>
      </c>
      <c r="F163" s="98">
        <v>32000</v>
      </c>
      <c r="G163" s="98">
        <v>1000</v>
      </c>
      <c r="H163" s="98">
        <v>2000</v>
      </c>
      <c r="I163" s="79">
        <f t="shared" si="8"/>
        <v>3000</v>
      </c>
      <c r="J163" s="75">
        <v>144000</v>
      </c>
      <c r="K163" s="75">
        <v>35000</v>
      </c>
      <c r="L163" s="75">
        <v>0</v>
      </c>
      <c r="M163" s="75">
        <v>0</v>
      </c>
      <c r="N163" s="75">
        <v>0</v>
      </c>
      <c r="O163" s="75">
        <v>72000</v>
      </c>
      <c r="P163" s="75">
        <v>144000</v>
      </c>
      <c r="Q163" s="75">
        <v>20000</v>
      </c>
      <c r="R163" s="75">
        <v>30000</v>
      </c>
      <c r="S163" s="98">
        <v>118080</v>
      </c>
      <c r="T163" s="98">
        <v>28700</v>
      </c>
      <c r="U163" s="98">
        <v>32220</v>
      </c>
      <c r="V163" s="140">
        <v>0</v>
      </c>
      <c r="W163" s="140"/>
      <c r="X163" s="98">
        <v>0</v>
      </c>
      <c r="Y163" s="98">
        <v>0</v>
      </c>
      <c r="Z163" s="98">
        <v>72000</v>
      </c>
      <c r="AA163" s="98">
        <v>144000</v>
      </c>
      <c r="AB163" s="98">
        <v>20000</v>
      </c>
      <c r="AC163" s="78">
        <f t="shared" si="9"/>
        <v>382780</v>
      </c>
      <c r="AD163" s="78">
        <f t="shared" si="11"/>
        <v>415000</v>
      </c>
      <c r="AE163" s="77">
        <v>30000</v>
      </c>
      <c r="AF163" s="77">
        <f t="shared" si="10"/>
        <v>445000</v>
      </c>
      <c r="AG163" s="100" t="s">
        <v>1058</v>
      </c>
      <c r="AH163" s="94" t="s">
        <v>162</v>
      </c>
      <c r="AI163" s="108">
        <v>159</v>
      </c>
    </row>
    <row r="164" spans="1:35" ht="55.2" customHeight="1" x14ac:dyDescent="0.3">
      <c r="A164" s="83" t="s">
        <v>650</v>
      </c>
      <c r="B164" s="80" t="s">
        <v>230</v>
      </c>
      <c r="C164" s="118" t="s">
        <v>1387</v>
      </c>
      <c r="D164" s="93" t="s">
        <v>968</v>
      </c>
      <c r="E164" s="98">
        <v>395000</v>
      </c>
      <c r="F164" s="98">
        <v>32000</v>
      </c>
      <c r="G164" s="98">
        <v>0</v>
      </c>
      <c r="H164" s="98">
        <v>2000</v>
      </c>
      <c r="I164" s="79">
        <f t="shared" si="8"/>
        <v>2000</v>
      </c>
      <c r="J164" s="75">
        <v>144000</v>
      </c>
      <c r="K164" s="75">
        <v>35000</v>
      </c>
      <c r="L164" s="75">
        <v>0</v>
      </c>
      <c r="M164" s="75">
        <v>0</v>
      </c>
      <c r="N164" s="75">
        <v>0</v>
      </c>
      <c r="O164" s="75">
        <v>72000</v>
      </c>
      <c r="P164" s="75">
        <v>144000</v>
      </c>
      <c r="Q164" s="75">
        <v>0</v>
      </c>
      <c r="R164" s="75">
        <v>30000</v>
      </c>
      <c r="S164" s="98">
        <v>118080</v>
      </c>
      <c r="T164" s="98">
        <v>28700</v>
      </c>
      <c r="U164" s="98">
        <v>32220</v>
      </c>
      <c r="V164" s="140">
        <v>0</v>
      </c>
      <c r="W164" s="140"/>
      <c r="X164" s="98">
        <v>0</v>
      </c>
      <c r="Y164" s="98">
        <v>0</v>
      </c>
      <c r="Z164" s="98">
        <v>72000</v>
      </c>
      <c r="AA164" s="98">
        <v>144000</v>
      </c>
      <c r="AB164" s="98">
        <v>0</v>
      </c>
      <c r="AC164" s="78">
        <f t="shared" si="9"/>
        <v>362780</v>
      </c>
      <c r="AD164" s="78">
        <f t="shared" si="11"/>
        <v>395000</v>
      </c>
      <c r="AE164" s="77">
        <v>30000</v>
      </c>
      <c r="AF164" s="77">
        <f t="shared" si="10"/>
        <v>425000</v>
      </c>
      <c r="AG164" s="100" t="s">
        <v>1059</v>
      </c>
      <c r="AH164" s="94" t="s">
        <v>162</v>
      </c>
      <c r="AI164" s="108">
        <v>160</v>
      </c>
    </row>
    <row r="165" spans="1:35" ht="55.2" customHeight="1" x14ac:dyDescent="0.3">
      <c r="A165" s="83" t="s">
        <v>651</v>
      </c>
      <c r="B165" s="80" t="s">
        <v>322</v>
      </c>
      <c r="C165" s="94" t="s">
        <v>1388</v>
      </c>
      <c r="D165" s="93" t="s">
        <v>968</v>
      </c>
      <c r="E165" s="98">
        <v>395000</v>
      </c>
      <c r="F165" s="98">
        <v>0</v>
      </c>
      <c r="G165" s="98">
        <v>0</v>
      </c>
      <c r="H165" s="98">
        <v>0</v>
      </c>
      <c r="I165" s="79">
        <f t="shared" si="8"/>
        <v>0</v>
      </c>
      <c r="J165" s="75">
        <v>144000</v>
      </c>
      <c r="K165" s="75">
        <v>35000</v>
      </c>
      <c r="L165" s="75">
        <v>0</v>
      </c>
      <c r="M165" s="75">
        <v>0</v>
      </c>
      <c r="N165" s="75">
        <v>0</v>
      </c>
      <c r="O165" s="75">
        <v>72000</v>
      </c>
      <c r="P165" s="75">
        <v>144000</v>
      </c>
      <c r="Q165" s="75">
        <v>0</v>
      </c>
      <c r="R165" s="75">
        <v>0</v>
      </c>
      <c r="S165" s="98">
        <v>118080</v>
      </c>
      <c r="T165" s="98">
        <v>28700</v>
      </c>
      <c r="U165" s="98">
        <v>32220</v>
      </c>
      <c r="V165" s="140">
        <v>0</v>
      </c>
      <c r="W165" s="140"/>
      <c r="X165" s="98">
        <v>0</v>
      </c>
      <c r="Y165" s="98">
        <v>0</v>
      </c>
      <c r="Z165" s="98">
        <v>72000</v>
      </c>
      <c r="AA165" s="98">
        <v>144000</v>
      </c>
      <c r="AB165" s="98">
        <v>0</v>
      </c>
      <c r="AC165" s="78">
        <f t="shared" si="9"/>
        <v>362780</v>
      </c>
      <c r="AD165" s="78">
        <f t="shared" si="11"/>
        <v>395000</v>
      </c>
      <c r="AE165" s="77">
        <v>0</v>
      </c>
      <c r="AF165" s="77">
        <f t="shared" si="10"/>
        <v>395000</v>
      </c>
      <c r="AG165" s="100" t="s">
        <v>986</v>
      </c>
      <c r="AH165" s="94" t="s">
        <v>162</v>
      </c>
      <c r="AI165" s="108">
        <v>161</v>
      </c>
    </row>
    <row r="166" spans="1:35" ht="55.2" customHeight="1" x14ac:dyDescent="0.3">
      <c r="A166" s="83" t="s">
        <v>652</v>
      </c>
      <c r="B166" s="80" t="s">
        <v>369</v>
      </c>
      <c r="C166" s="94" t="s">
        <v>1389</v>
      </c>
      <c r="D166" s="93" t="s">
        <v>968</v>
      </c>
      <c r="E166" s="98">
        <v>395000</v>
      </c>
      <c r="F166" s="98">
        <v>0</v>
      </c>
      <c r="G166" s="98">
        <v>0</v>
      </c>
      <c r="H166" s="98">
        <v>0</v>
      </c>
      <c r="I166" s="79">
        <f t="shared" si="8"/>
        <v>0</v>
      </c>
      <c r="J166" s="75">
        <v>144000</v>
      </c>
      <c r="K166" s="75">
        <v>35000</v>
      </c>
      <c r="L166" s="75">
        <v>0</v>
      </c>
      <c r="M166" s="75">
        <v>0</v>
      </c>
      <c r="N166" s="75">
        <v>0</v>
      </c>
      <c r="O166" s="75">
        <v>72000</v>
      </c>
      <c r="P166" s="75">
        <v>144000</v>
      </c>
      <c r="Q166" s="75">
        <v>0</v>
      </c>
      <c r="R166" s="75">
        <v>0</v>
      </c>
      <c r="S166" s="98">
        <v>118080</v>
      </c>
      <c r="T166" s="98">
        <v>28700</v>
      </c>
      <c r="U166" s="98">
        <v>32220</v>
      </c>
      <c r="V166" s="140">
        <v>0</v>
      </c>
      <c r="W166" s="140"/>
      <c r="X166" s="98">
        <v>0</v>
      </c>
      <c r="Y166" s="98">
        <v>0</v>
      </c>
      <c r="Z166" s="98">
        <v>72000</v>
      </c>
      <c r="AA166" s="98">
        <v>144000</v>
      </c>
      <c r="AB166" s="98">
        <v>0</v>
      </c>
      <c r="AC166" s="78">
        <f t="shared" si="9"/>
        <v>362780</v>
      </c>
      <c r="AD166" s="78">
        <f t="shared" si="11"/>
        <v>395000</v>
      </c>
      <c r="AE166" s="77">
        <v>0</v>
      </c>
      <c r="AF166" s="77">
        <f t="shared" si="10"/>
        <v>395000</v>
      </c>
      <c r="AG166" s="100" t="s">
        <v>986</v>
      </c>
      <c r="AH166" s="94" t="s">
        <v>162</v>
      </c>
      <c r="AI166" s="108">
        <v>162</v>
      </c>
    </row>
    <row r="167" spans="1:35" ht="55.2" customHeight="1" x14ac:dyDescent="0.3">
      <c r="A167" s="83" t="s">
        <v>653</v>
      </c>
      <c r="B167" s="80" t="s">
        <v>334</v>
      </c>
      <c r="C167" s="94" t="s">
        <v>1390</v>
      </c>
      <c r="D167" s="93" t="s">
        <v>968</v>
      </c>
      <c r="E167" s="98">
        <v>395000</v>
      </c>
      <c r="F167" s="98">
        <v>0</v>
      </c>
      <c r="G167" s="98">
        <v>0</v>
      </c>
      <c r="H167" s="98">
        <v>0</v>
      </c>
      <c r="I167" s="79">
        <f t="shared" si="8"/>
        <v>0</v>
      </c>
      <c r="J167" s="75">
        <v>144000</v>
      </c>
      <c r="K167" s="75">
        <v>35000</v>
      </c>
      <c r="L167" s="75">
        <v>0</v>
      </c>
      <c r="M167" s="75">
        <v>0</v>
      </c>
      <c r="N167" s="75">
        <v>0</v>
      </c>
      <c r="O167" s="75">
        <v>72000</v>
      </c>
      <c r="P167" s="75">
        <v>144000</v>
      </c>
      <c r="Q167" s="75">
        <v>0</v>
      </c>
      <c r="R167" s="75">
        <v>0</v>
      </c>
      <c r="S167" s="98">
        <v>118080</v>
      </c>
      <c r="T167" s="98">
        <v>28700</v>
      </c>
      <c r="U167" s="98">
        <v>32220</v>
      </c>
      <c r="V167" s="140">
        <v>0</v>
      </c>
      <c r="W167" s="140"/>
      <c r="X167" s="98">
        <v>0</v>
      </c>
      <c r="Y167" s="98">
        <v>0</v>
      </c>
      <c r="Z167" s="98">
        <v>72000</v>
      </c>
      <c r="AA167" s="98">
        <v>144000</v>
      </c>
      <c r="AB167" s="98">
        <v>0</v>
      </c>
      <c r="AC167" s="78">
        <f t="shared" si="9"/>
        <v>362780</v>
      </c>
      <c r="AD167" s="78">
        <f t="shared" si="11"/>
        <v>395000</v>
      </c>
      <c r="AE167" s="77">
        <v>0</v>
      </c>
      <c r="AF167" s="77">
        <f t="shared" si="10"/>
        <v>395000</v>
      </c>
      <c r="AG167" s="100" t="s">
        <v>986</v>
      </c>
      <c r="AH167" s="94" t="s">
        <v>162</v>
      </c>
      <c r="AI167" s="108">
        <v>163</v>
      </c>
    </row>
    <row r="168" spans="1:35" ht="55.2" customHeight="1" x14ac:dyDescent="0.3">
      <c r="A168" s="83" t="s">
        <v>654</v>
      </c>
      <c r="B168" s="80" t="s">
        <v>172</v>
      </c>
      <c r="C168" s="94" t="s">
        <v>1391</v>
      </c>
      <c r="D168" s="93" t="s">
        <v>968</v>
      </c>
      <c r="E168" s="98">
        <v>395000</v>
      </c>
      <c r="F168" s="98">
        <v>0</v>
      </c>
      <c r="G168" s="98">
        <v>0</v>
      </c>
      <c r="H168" s="98">
        <v>0</v>
      </c>
      <c r="I168" s="79">
        <f t="shared" si="8"/>
        <v>0</v>
      </c>
      <c r="J168" s="75">
        <v>144000</v>
      </c>
      <c r="K168" s="75">
        <v>35000</v>
      </c>
      <c r="L168" s="75">
        <v>0</v>
      </c>
      <c r="M168" s="75">
        <v>0</v>
      </c>
      <c r="N168" s="75">
        <v>0</v>
      </c>
      <c r="O168" s="75">
        <v>72000</v>
      </c>
      <c r="P168" s="75">
        <v>144000</v>
      </c>
      <c r="Q168" s="75">
        <v>0</v>
      </c>
      <c r="R168" s="75">
        <v>0</v>
      </c>
      <c r="S168" s="98">
        <v>118080</v>
      </c>
      <c r="T168" s="98">
        <v>28700</v>
      </c>
      <c r="U168" s="98">
        <v>32220</v>
      </c>
      <c r="V168" s="140">
        <v>0</v>
      </c>
      <c r="W168" s="140"/>
      <c r="X168" s="98">
        <v>0</v>
      </c>
      <c r="Y168" s="98">
        <v>0</v>
      </c>
      <c r="Z168" s="98">
        <v>72000</v>
      </c>
      <c r="AA168" s="98">
        <v>144000</v>
      </c>
      <c r="AB168" s="98">
        <v>0</v>
      </c>
      <c r="AC168" s="78">
        <f t="shared" si="9"/>
        <v>362780</v>
      </c>
      <c r="AD168" s="78">
        <f t="shared" si="11"/>
        <v>395000</v>
      </c>
      <c r="AE168" s="77">
        <v>0</v>
      </c>
      <c r="AF168" s="77">
        <f t="shared" si="10"/>
        <v>395000</v>
      </c>
      <c r="AG168" s="100" t="s">
        <v>986</v>
      </c>
      <c r="AH168" s="94" t="s">
        <v>162</v>
      </c>
      <c r="AI168" s="108">
        <v>164</v>
      </c>
    </row>
    <row r="169" spans="1:35" ht="55.2" customHeight="1" x14ac:dyDescent="0.3">
      <c r="A169" s="83" t="s">
        <v>655</v>
      </c>
      <c r="B169" s="80" t="s">
        <v>656</v>
      </c>
      <c r="C169" s="94" t="s">
        <v>1392</v>
      </c>
      <c r="D169" s="93" t="s">
        <v>968</v>
      </c>
      <c r="E169" s="98">
        <v>395000</v>
      </c>
      <c r="F169" s="98">
        <v>0</v>
      </c>
      <c r="G169" s="98">
        <v>0</v>
      </c>
      <c r="H169" s="98">
        <v>0</v>
      </c>
      <c r="I169" s="79">
        <f t="shared" si="8"/>
        <v>0</v>
      </c>
      <c r="J169" s="75">
        <v>144000</v>
      </c>
      <c r="K169" s="75">
        <v>35000</v>
      </c>
      <c r="L169" s="75">
        <v>0</v>
      </c>
      <c r="M169" s="75">
        <v>0</v>
      </c>
      <c r="N169" s="75">
        <v>0</v>
      </c>
      <c r="O169" s="75">
        <v>72000</v>
      </c>
      <c r="P169" s="75">
        <v>144000</v>
      </c>
      <c r="Q169" s="75">
        <v>0</v>
      </c>
      <c r="R169" s="75">
        <v>0</v>
      </c>
      <c r="S169" s="98">
        <v>118080</v>
      </c>
      <c r="T169" s="98">
        <v>28700</v>
      </c>
      <c r="U169" s="98">
        <v>32220</v>
      </c>
      <c r="V169" s="140">
        <v>0</v>
      </c>
      <c r="W169" s="140"/>
      <c r="X169" s="98">
        <v>0</v>
      </c>
      <c r="Y169" s="98">
        <v>0</v>
      </c>
      <c r="Z169" s="98">
        <v>72000</v>
      </c>
      <c r="AA169" s="98">
        <v>144000</v>
      </c>
      <c r="AB169" s="98">
        <v>0</v>
      </c>
      <c r="AC169" s="78">
        <f t="shared" si="9"/>
        <v>362780</v>
      </c>
      <c r="AD169" s="78">
        <f t="shared" si="11"/>
        <v>395000</v>
      </c>
      <c r="AE169" s="77">
        <v>0</v>
      </c>
      <c r="AF169" s="77">
        <f t="shared" si="10"/>
        <v>395000</v>
      </c>
      <c r="AG169" s="100" t="s">
        <v>986</v>
      </c>
      <c r="AH169" s="94" t="s">
        <v>162</v>
      </c>
      <c r="AI169" s="108">
        <v>165</v>
      </c>
    </row>
    <row r="170" spans="1:35" ht="55.2" customHeight="1" x14ac:dyDescent="0.3">
      <c r="A170" s="83" t="s">
        <v>657</v>
      </c>
      <c r="B170" s="80" t="s">
        <v>658</v>
      </c>
      <c r="C170" s="94" t="s">
        <v>1393</v>
      </c>
      <c r="D170" s="93" t="s">
        <v>968</v>
      </c>
      <c r="E170" s="98">
        <v>395000</v>
      </c>
      <c r="F170" s="98">
        <v>0</v>
      </c>
      <c r="G170" s="98">
        <v>0</v>
      </c>
      <c r="H170" s="98">
        <v>0</v>
      </c>
      <c r="I170" s="79">
        <f t="shared" si="8"/>
        <v>0</v>
      </c>
      <c r="J170" s="75">
        <v>144000</v>
      </c>
      <c r="K170" s="75">
        <v>35000</v>
      </c>
      <c r="L170" s="75">
        <v>0</v>
      </c>
      <c r="M170" s="75">
        <v>0</v>
      </c>
      <c r="N170" s="75">
        <v>0</v>
      </c>
      <c r="O170" s="75">
        <v>72000</v>
      </c>
      <c r="P170" s="75">
        <v>144000</v>
      </c>
      <c r="Q170" s="75">
        <v>0</v>
      </c>
      <c r="R170" s="75">
        <v>0</v>
      </c>
      <c r="S170" s="98">
        <v>118080</v>
      </c>
      <c r="T170" s="98">
        <v>28700</v>
      </c>
      <c r="U170" s="98">
        <v>32220</v>
      </c>
      <c r="V170" s="140">
        <v>0</v>
      </c>
      <c r="W170" s="140"/>
      <c r="X170" s="98">
        <v>0</v>
      </c>
      <c r="Y170" s="98">
        <v>0</v>
      </c>
      <c r="Z170" s="98">
        <v>72000</v>
      </c>
      <c r="AA170" s="98">
        <v>144000</v>
      </c>
      <c r="AB170" s="98">
        <v>0</v>
      </c>
      <c r="AC170" s="78">
        <f t="shared" si="9"/>
        <v>362780</v>
      </c>
      <c r="AD170" s="78">
        <f t="shared" si="11"/>
        <v>395000</v>
      </c>
      <c r="AE170" s="77">
        <v>0</v>
      </c>
      <c r="AF170" s="77">
        <f t="shared" si="10"/>
        <v>395000</v>
      </c>
      <c r="AG170" s="100" t="s">
        <v>986</v>
      </c>
      <c r="AH170" s="94" t="s">
        <v>162</v>
      </c>
      <c r="AI170" s="108">
        <v>166</v>
      </c>
    </row>
    <row r="171" spans="1:35" ht="55.2" customHeight="1" x14ac:dyDescent="0.3">
      <c r="A171" s="83" t="s">
        <v>659</v>
      </c>
      <c r="B171" s="80" t="s">
        <v>660</v>
      </c>
      <c r="C171" s="94" t="s">
        <v>1394</v>
      </c>
      <c r="D171" s="93" t="s">
        <v>968</v>
      </c>
      <c r="E171" s="98">
        <v>375500</v>
      </c>
      <c r="F171" s="98">
        <v>33000</v>
      </c>
      <c r="G171" s="98">
        <v>0</v>
      </c>
      <c r="H171" s="98">
        <v>0</v>
      </c>
      <c r="I171" s="79">
        <f t="shared" si="8"/>
        <v>0</v>
      </c>
      <c r="J171" s="75">
        <v>144000</v>
      </c>
      <c r="K171" s="75">
        <v>35000</v>
      </c>
      <c r="L171" s="75">
        <v>0</v>
      </c>
      <c r="M171" s="75">
        <v>0</v>
      </c>
      <c r="N171" s="75">
        <v>0</v>
      </c>
      <c r="O171" s="75">
        <v>36000</v>
      </c>
      <c r="P171" s="75">
        <v>144000</v>
      </c>
      <c r="Q171" s="75">
        <v>16500</v>
      </c>
      <c r="R171" s="75">
        <v>33000</v>
      </c>
      <c r="S171" s="98">
        <v>118080</v>
      </c>
      <c r="T171" s="98">
        <v>28700</v>
      </c>
      <c r="U171" s="98">
        <v>32220</v>
      </c>
      <c r="V171" s="140">
        <v>0</v>
      </c>
      <c r="W171" s="140"/>
      <c r="X171" s="98">
        <v>0</v>
      </c>
      <c r="Y171" s="98">
        <v>0</v>
      </c>
      <c r="Z171" s="98">
        <v>36000</v>
      </c>
      <c r="AA171" s="98">
        <v>144000</v>
      </c>
      <c r="AB171" s="98">
        <v>16500</v>
      </c>
      <c r="AC171" s="78">
        <f t="shared" si="9"/>
        <v>343280</v>
      </c>
      <c r="AD171" s="78">
        <f t="shared" si="11"/>
        <v>375500</v>
      </c>
      <c r="AE171" s="77">
        <v>33000</v>
      </c>
      <c r="AF171" s="77">
        <f t="shared" si="10"/>
        <v>408500</v>
      </c>
      <c r="AG171" s="100" t="s">
        <v>1060</v>
      </c>
      <c r="AH171" s="94" t="s">
        <v>162</v>
      </c>
      <c r="AI171" s="108">
        <v>167</v>
      </c>
    </row>
    <row r="172" spans="1:35" ht="55.2" customHeight="1" x14ac:dyDescent="0.3">
      <c r="A172" s="83" t="s">
        <v>661</v>
      </c>
      <c r="B172" s="80" t="s">
        <v>235</v>
      </c>
      <c r="C172" s="94" t="s">
        <v>1395</v>
      </c>
      <c r="D172" s="93" t="s">
        <v>968</v>
      </c>
      <c r="E172" s="98">
        <v>395000</v>
      </c>
      <c r="F172" s="98">
        <v>0</v>
      </c>
      <c r="G172" s="98">
        <v>0</v>
      </c>
      <c r="H172" s="98">
        <v>0</v>
      </c>
      <c r="I172" s="79">
        <f t="shared" si="8"/>
        <v>0</v>
      </c>
      <c r="J172" s="75">
        <v>144000</v>
      </c>
      <c r="K172" s="75">
        <v>35000</v>
      </c>
      <c r="L172" s="75">
        <v>0</v>
      </c>
      <c r="M172" s="75">
        <v>0</v>
      </c>
      <c r="N172" s="75">
        <v>0</v>
      </c>
      <c r="O172" s="75">
        <v>72000</v>
      </c>
      <c r="P172" s="75">
        <v>144000</v>
      </c>
      <c r="Q172" s="75">
        <v>0</v>
      </c>
      <c r="R172" s="75">
        <v>0</v>
      </c>
      <c r="S172" s="98">
        <v>118080</v>
      </c>
      <c r="T172" s="98">
        <v>28700</v>
      </c>
      <c r="U172" s="98">
        <v>32220</v>
      </c>
      <c r="V172" s="140">
        <v>0</v>
      </c>
      <c r="W172" s="140"/>
      <c r="X172" s="98">
        <v>0</v>
      </c>
      <c r="Y172" s="98">
        <v>0</v>
      </c>
      <c r="Z172" s="98">
        <v>72000</v>
      </c>
      <c r="AA172" s="98">
        <v>144000</v>
      </c>
      <c r="AB172" s="98">
        <v>0</v>
      </c>
      <c r="AC172" s="78">
        <f t="shared" si="9"/>
        <v>362780</v>
      </c>
      <c r="AD172" s="78">
        <f t="shared" si="11"/>
        <v>395000</v>
      </c>
      <c r="AE172" s="77">
        <v>0</v>
      </c>
      <c r="AF172" s="77">
        <f t="shared" si="10"/>
        <v>395000</v>
      </c>
      <c r="AG172" s="100" t="s">
        <v>986</v>
      </c>
      <c r="AH172" s="94" t="s">
        <v>162</v>
      </c>
      <c r="AI172" s="108">
        <v>168</v>
      </c>
    </row>
    <row r="173" spans="1:35" ht="55.2" customHeight="1" x14ac:dyDescent="0.3">
      <c r="A173" s="83" t="s">
        <v>662</v>
      </c>
      <c r="B173" s="80" t="s">
        <v>234</v>
      </c>
      <c r="C173" s="95" t="s">
        <v>1396</v>
      </c>
      <c r="D173" s="93" t="s">
        <v>969</v>
      </c>
      <c r="E173" s="98">
        <v>223750</v>
      </c>
      <c r="F173" s="98">
        <v>0</v>
      </c>
      <c r="G173" s="98">
        <v>44750</v>
      </c>
      <c r="H173" s="98">
        <v>0</v>
      </c>
      <c r="I173" s="79">
        <f t="shared" si="8"/>
        <v>44750</v>
      </c>
      <c r="J173" s="75">
        <v>144000</v>
      </c>
      <c r="K173" s="75">
        <v>35000</v>
      </c>
      <c r="L173" s="75">
        <v>0</v>
      </c>
      <c r="M173" s="75">
        <v>0</v>
      </c>
      <c r="N173" s="75">
        <v>0</v>
      </c>
      <c r="O173" s="75">
        <v>0</v>
      </c>
      <c r="P173" s="75">
        <v>0</v>
      </c>
      <c r="Q173" s="75">
        <v>0</v>
      </c>
      <c r="R173" s="75">
        <v>0</v>
      </c>
      <c r="S173" s="98">
        <v>118080</v>
      </c>
      <c r="T173" s="98">
        <v>28700</v>
      </c>
      <c r="U173" s="98">
        <v>32220</v>
      </c>
      <c r="V173" s="140">
        <v>0</v>
      </c>
      <c r="W173" s="140"/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78">
        <f t="shared" si="9"/>
        <v>146780</v>
      </c>
      <c r="AD173" s="78">
        <f t="shared" si="11"/>
        <v>179000</v>
      </c>
      <c r="AE173" s="77">
        <v>0</v>
      </c>
      <c r="AF173" s="77">
        <f t="shared" si="10"/>
        <v>179000</v>
      </c>
      <c r="AG173" s="100" t="s">
        <v>982</v>
      </c>
      <c r="AH173" s="94" t="s">
        <v>163</v>
      </c>
      <c r="AI173" s="108">
        <v>169</v>
      </c>
    </row>
    <row r="174" spans="1:35" ht="55.2" customHeight="1" x14ac:dyDescent="0.3">
      <c r="A174" s="83" t="s">
        <v>663</v>
      </c>
      <c r="B174" s="80" t="s">
        <v>664</v>
      </c>
      <c r="C174" s="95" t="s">
        <v>1397</v>
      </c>
      <c r="D174" s="93" t="s">
        <v>969</v>
      </c>
      <c r="E174" s="98">
        <v>243250</v>
      </c>
      <c r="F174" s="98">
        <v>0</v>
      </c>
      <c r="G174" s="98">
        <v>49625</v>
      </c>
      <c r="H174" s="98">
        <v>0</v>
      </c>
      <c r="I174" s="79">
        <f t="shared" si="8"/>
        <v>49625</v>
      </c>
      <c r="J174" s="75">
        <v>144000</v>
      </c>
      <c r="K174" s="75">
        <v>35000</v>
      </c>
      <c r="L174" s="75">
        <v>0</v>
      </c>
      <c r="M174" s="75">
        <v>0</v>
      </c>
      <c r="N174" s="75">
        <v>0</v>
      </c>
      <c r="O174" s="75">
        <v>0</v>
      </c>
      <c r="P174" s="75">
        <v>0</v>
      </c>
      <c r="Q174" s="75">
        <v>14625</v>
      </c>
      <c r="R174" s="75">
        <v>0</v>
      </c>
      <c r="S174" s="98">
        <v>118080</v>
      </c>
      <c r="T174" s="98">
        <v>28700</v>
      </c>
      <c r="U174" s="98">
        <v>32220</v>
      </c>
      <c r="V174" s="140">
        <v>0</v>
      </c>
      <c r="W174" s="140"/>
      <c r="X174" s="98">
        <v>0</v>
      </c>
      <c r="Y174" s="98">
        <v>0</v>
      </c>
      <c r="Z174" s="98">
        <v>0</v>
      </c>
      <c r="AA174" s="98">
        <v>0</v>
      </c>
      <c r="AB174" s="98">
        <v>14625</v>
      </c>
      <c r="AC174" s="78">
        <f t="shared" si="9"/>
        <v>161405</v>
      </c>
      <c r="AD174" s="78">
        <f t="shared" si="11"/>
        <v>193625</v>
      </c>
      <c r="AE174" s="77">
        <v>0</v>
      </c>
      <c r="AF174" s="77">
        <f t="shared" si="10"/>
        <v>193625</v>
      </c>
      <c r="AG174" s="100" t="s">
        <v>1061</v>
      </c>
      <c r="AH174" s="94" t="s">
        <v>163</v>
      </c>
      <c r="AI174" s="108">
        <v>170</v>
      </c>
    </row>
    <row r="175" spans="1:35" ht="55.2" customHeight="1" x14ac:dyDescent="0.3">
      <c r="A175" s="83" t="s">
        <v>665</v>
      </c>
      <c r="B175" s="80" t="s">
        <v>666</v>
      </c>
      <c r="C175" s="95" t="s">
        <v>1398</v>
      </c>
      <c r="D175" s="93" t="s">
        <v>969</v>
      </c>
      <c r="E175" s="98">
        <v>223750</v>
      </c>
      <c r="F175" s="98">
        <v>30000</v>
      </c>
      <c r="G175" s="98">
        <v>44750</v>
      </c>
      <c r="H175" s="98">
        <v>9000</v>
      </c>
      <c r="I175" s="79">
        <f t="shared" si="8"/>
        <v>53750</v>
      </c>
      <c r="J175" s="75">
        <v>144000</v>
      </c>
      <c r="K175" s="75">
        <v>35000</v>
      </c>
      <c r="L175" s="75">
        <v>0</v>
      </c>
      <c r="M175" s="75">
        <v>0</v>
      </c>
      <c r="N175" s="75">
        <v>0</v>
      </c>
      <c r="O175" s="75">
        <v>0</v>
      </c>
      <c r="P175" s="75">
        <v>0</v>
      </c>
      <c r="Q175" s="75">
        <v>0</v>
      </c>
      <c r="R175" s="75">
        <v>21000</v>
      </c>
      <c r="S175" s="98">
        <v>118080</v>
      </c>
      <c r="T175" s="98">
        <v>28700</v>
      </c>
      <c r="U175" s="98">
        <v>32220</v>
      </c>
      <c r="V175" s="140">
        <v>0</v>
      </c>
      <c r="W175" s="140"/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78">
        <f t="shared" si="9"/>
        <v>146780</v>
      </c>
      <c r="AD175" s="78">
        <f t="shared" si="11"/>
        <v>179000</v>
      </c>
      <c r="AE175" s="77">
        <v>21000</v>
      </c>
      <c r="AF175" s="77">
        <f t="shared" si="10"/>
        <v>200000</v>
      </c>
      <c r="AG175" s="100" t="s">
        <v>1062</v>
      </c>
      <c r="AH175" s="94" t="s">
        <v>163</v>
      </c>
      <c r="AI175" s="108">
        <v>171</v>
      </c>
    </row>
    <row r="176" spans="1:35" ht="55.2" customHeight="1" x14ac:dyDescent="0.3">
      <c r="A176" s="83" t="s">
        <v>667</v>
      </c>
      <c r="B176" s="80" t="s">
        <v>400</v>
      </c>
      <c r="C176" s="95" t="s">
        <v>1399</v>
      </c>
      <c r="D176" s="93" t="s">
        <v>969</v>
      </c>
      <c r="E176" s="98">
        <v>230000</v>
      </c>
      <c r="F176" s="98">
        <v>0</v>
      </c>
      <c r="G176" s="98">
        <v>46000</v>
      </c>
      <c r="H176" s="98">
        <v>0</v>
      </c>
      <c r="I176" s="79">
        <f t="shared" si="8"/>
        <v>46000</v>
      </c>
      <c r="J176" s="75">
        <v>144000</v>
      </c>
      <c r="K176" s="75">
        <v>40000</v>
      </c>
      <c r="L176" s="75">
        <v>0</v>
      </c>
      <c r="M176" s="75">
        <v>0</v>
      </c>
      <c r="N176" s="75">
        <v>0</v>
      </c>
      <c r="O176" s="75">
        <v>0</v>
      </c>
      <c r="P176" s="75">
        <v>0</v>
      </c>
      <c r="Q176" s="75">
        <v>0</v>
      </c>
      <c r="R176" s="75">
        <v>0</v>
      </c>
      <c r="S176" s="98">
        <v>118080</v>
      </c>
      <c r="T176" s="98">
        <v>32800</v>
      </c>
      <c r="U176" s="98">
        <v>33120</v>
      </c>
      <c r="V176" s="140">
        <v>0</v>
      </c>
      <c r="W176" s="140"/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78">
        <f t="shared" si="9"/>
        <v>150880</v>
      </c>
      <c r="AD176" s="78">
        <f t="shared" si="11"/>
        <v>184000</v>
      </c>
      <c r="AE176" s="77">
        <v>0</v>
      </c>
      <c r="AF176" s="77">
        <f t="shared" si="10"/>
        <v>184000</v>
      </c>
      <c r="AG176" s="100" t="s">
        <v>983</v>
      </c>
      <c r="AH176" s="94" t="s">
        <v>163</v>
      </c>
      <c r="AI176" s="108">
        <v>172</v>
      </c>
    </row>
    <row r="177" spans="1:35" ht="55.2" customHeight="1" x14ac:dyDescent="0.3">
      <c r="A177" s="83" t="s">
        <v>668</v>
      </c>
      <c r="B177" s="80" t="s">
        <v>201</v>
      </c>
      <c r="C177" s="95" t="s">
        <v>1400</v>
      </c>
      <c r="D177" s="93" t="s">
        <v>968</v>
      </c>
      <c r="E177" s="98">
        <v>1452500</v>
      </c>
      <c r="F177" s="98">
        <v>0</v>
      </c>
      <c r="G177" s="98">
        <v>0</v>
      </c>
      <c r="H177" s="98">
        <v>0</v>
      </c>
      <c r="I177" s="79">
        <f t="shared" si="8"/>
        <v>0</v>
      </c>
      <c r="J177" s="75">
        <v>144000</v>
      </c>
      <c r="K177" s="75">
        <v>35000</v>
      </c>
      <c r="L177" s="75">
        <v>288000</v>
      </c>
      <c r="M177" s="75">
        <v>445500</v>
      </c>
      <c r="N177" s="75">
        <v>72000</v>
      </c>
      <c r="O177" s="75">
        <v>36000</v>
      </c>
      <c r="P177" s="75">
        <v>432000</v>
      </c>
      <c r="Q177" s="75">
        <v>0</v>
      </c>
      <c r="R177" s="75">
        <v>0</v>
      </c>
      <c r="S177" s="98">
        <v>118080</v>
      </c>
      <c r="T177" s="98">
        <v>28700</v>
      </c>
      <c r="U177" s="98">
        <v>32220</v>
      </c>
      <c r="V177" s="140">
        <v>288000</v>
      </c>
      <c r="W177" s="140"/>
      <c r="X177" s="98">
        <v>445500</v>
      </c>
      <c r="Y177" s="98">
        <v>72000</v>
      </c>
      <c r="Z177" s="98">
        <v>36000</v>
      </c>
      <c r="AA177" s="98">
        <v>432000</v>
      </c>
      <c r="AB177" s="98">
        <v>0</v>
      </c>
      <c r="AC177" s="78">
        <f t="shared" si="9"/>
        <v>1420280</v>
      </c>
      <c r="AD177" s="78">
        <f t="shared" si="11"/>
        <v>1452500</v>
      </c>
      <c r="AE177" s="77">
        <v>0</v>
      </c>
      <c r="AF177" s="77">
        <f t="shared" si="10"/>
        <v>1452500</v>
      </c>
      <c r="AG177" s="100" t="s">
        <v>1063</v>
      </c>
      <c r="AH177" s="94" t="s">
        <v>162</v>
      </c>
      <c r="AI177" s="108">
        <v>173</v>
      </c>
    </row>
    <row r="178" spans="1:35" ht="55.2" customHeight="1" x14ac:dyDescent="0.3">
      <c r="A178" s="83" t="s">
        <v>669</v>
      </c>
      <c r="B178" s="80" t="s">
        <v>291</v>
      </c>
      <c r="C178" s="95" t="s">
        <v>1401</v>
      </c>
      <c r="D178" s="93" t="s">
        <v>968</v>
      </c>
      <c r="E178" s="98">
        <v>1452500</v>
      </c>
      <c r="F178" s="98">
        <v>0</v>
      </c>
      <c r="G178" s="98">
        <v>0</v>
      </c>
      <c r="H178" s="98">
        <v>0</v>
      </c>
      <c r="I178" s="79">
        <f t="shared" si="8"/>
        <v>0</v>
      </c>
      <c r="J178" s="75">
        <v>144000</v>
      </c>
      <c r="K178" s="75">
        <v>35000</v>
      </c>
      <c r="L178" s="75">
        <v>288000</v>
      </c>
      <c r="M178" s="75">
        <v>445500</v>
      </c>
      <c r="N178" s="75">
        <v>72000</v>
      </c>
      <c r="O178" s="75">
        <v>36000</v>
      </c>
      <c r="P178" s="75">
        <v>432000</v>
      </c>
      <c r="Q178" s="75">
        <v>0</v>
      </c>
      <c r="R178" s="75">
        <v>0</v>
      </c>
      <c r="S178" s="98">
        <v>118080</v>
      </c>
      <c r="T178" s="98">
        <v>28700</v>
      </c>
      <c r="U178" s="98">
        <v>32220</v>
      </c>
      <c r="V178" s="140">
        <v>288000</v>
      </c>
      <c r="W178" s="140"/>
      <c r="X178" s="98">
        <v>445500</v>
      </c>
      <c r="Y178" s="98">
        <v>72000</v>
      </c>
      <c r="Z178" s="98">
        <v>36000</v>
      </c>
      <c r="AA178" s="98">
        <v>432000</v>
      </c>
      <c r="AB178" s="98">
        <v>0</v>
      </c>
      <c r="AC178" s="78">
        <f t="shared" si="9"/>
        <v>1420280</v>
      </c>
      <c r="AD178" s="78">
        <f t="shared" si="11"/>
        <v>1452500</v>
      </c>
      <c r="AE178" s="77">
        <v>0</v>
      </c>
      <c r="AF178" s="77">
        <f t="shared" si="10"/>
        <v>1452500</v>
      </c>
      <c r="AG178" s="100" t="s">
        <v>1064</v>
      </c>
      <c r="AH178" s="94" t="s">
        <v>162</v>
      </c>
      <c r="AI178" s="108">
        <v>174</v>
      </c>
    </row>
    <row r="179" spans="1:35" ht="55.2" customHeight="1" x14ac:dyDescent="0.3">
      <c r="A179" s="83" t="s">
        <v>670</v>
      </c>
      <c r="B179" s="80" t="s">
        <v>427</v>
      </c>
      <c r="C179" s="118" t="s">
        <v>1402</v>
      </c>
      <c r="D179" s="93" t="s">
        <v>968</v>
      </c>
      <c r="E179" s="98">
        <v>403500</v>
      </c>
      <c r="F179" s="98">
        <v>0</v>
      </c>
      <c r="G179" s="98">
        <v>2500</v>
      </c>
      <c r="H179" s="98">
        <v>0</v>
      </c>
      <c r="I179" s="79">
        <f t="shared" si="8"/>
        <v>2500</v>
      </c>
      <c r="J179" s="75">
        <v>144000</v>
      </c>
      <c r="K179" s="75">
        <v>35000</v>
      </c>
      <c r="L179" s="75">
        <v>0</v>
      </c>
      <c r="M179" s="75">
        <v>0</v>
      </c>
      <c r="N179" s="75">
        <v>0</v>
      </c>
      <c r="O179" s="75">
        <v>72000</v>
      </c>
      <c r="P179" s="75">
        <v>144000</v>
      </c>
      <c r="Q179" s="75">
        <v>6000</v>
      </c>
      <c r="R179" s="75">
        <v>0</v>
      </c>
      <c r="S179" s="98">
        <v>118080</v>
      </c>
      <c r="T179" s="98">
        <v>28700</v>
      </c>
      <c r="U179" s="98">
        <v>32220</v>
      </c>
      <c r="V179" s="140">
        <v>0</v>
      </c>
      <c r="W179" s="140"/>
      <c r="X179" s="98">
        <v>0</v>
      </c>
      <c r="Y179" s="98">
        <v>0</v>
      </c>
      <c r="Z179" s="98">
        <v>72000</v>
      </c>
      <c r="AA179" s="98">
        <v>144000</v>
      </c>
      <c r="AB179" s="98">
        <v>6000</v>
      </c>
      <c r="AC179" s="78">
        <f t="shared" si="9"/>
        <v>368780</v>
      </c>
      <c r="AD179" s="78">
        <f t="shared" si="11"/>
        <v>401000</v>
      </c>
      <c r="AE179" s="77">
        <v>0</v>
      </c>
      <c r="AF179" s="77">
        <f t="shared" si="10"/>
        <v>401000</v>
      </c>
      <c r="AG179" s="100" t="s">
        <v>1065</v>
      </c>
      <c r="AH179" s="94" t="s">
        <v>162</v>
      </c>
      <c r="AI179" s="108">
        <v>175</v>
      </c>
    </row>
    <row r="180" spans="1:35" ht="55.2" customHeight="1" x14ac:dyDescent="0.3">
      <c r="A180" s="83" t="s">
        <v>671</v>
      </c>
      <c r="B180" s="80" t="s">
        <v>672</v>
      </c>
      <c r="C180" s="94" t="s">
        <v>1403</v>
      </c>
      <c r="D180" s="93" t="s">
        <v>968</v>
      </c>
      <c r="E180" s="98">
        <v>395000</v>
      </c>
      <c r="F180" s="98">
        <v>0</v>
      </c>
      <c r="G180" s="98">
        <v>0</v>
      </c>
      <c r="H180" s="98">
        <v>0</v>
      </c>
      <c r="I180" s="79">
        <f t="shared" si="8"/>
        <v>0</v>
      </c>
      <c r="J180" s="75">
        <v>144000</v>
      </c>
      <c r="K180" s="75">
        <v>35000</v>
      </c>
      <c r="L180" s="75">
        <v>0</v>
      </c>
      <c r="M180" s="75">
        <v>0</v>
      </c>
      <c r="N180" s="75">
        <v>0</v>
      </c>
      <c r="O180" s="75">
        <v>72000</v>
      </c>
      <c r="P180" s="75">
        <v>144000</v>
      </c>
      <c r="Q180" s="75">
        <v>0</v>
      </c>
      <c r="R180" s="75">
        <v>0</v>
      </c>
      <c r="S180" s="98">
        <v>118080</v>
      </c>
      <c r="T180" s="98">
        <v>28700</v>
      </c>
      <c r="U180" s="98">
        <v>32220</v>
      </c>
      <c r="V180" s="140">
        <v>0</v>
      </c>
      <c r="W180" s="140"/>
      <c r="X180" s="98">
        <v>0</v>
      </c>
      <c r="Y180" s="98">
        <v>0</v>
      </c>
      <c r="Z180" s="98">
        <v>72000</v>
      </c>
      <c r="AA180" s="98">
        <v>144000</v>
      </c>
      <c r="AB180" s="98">
        <v>0</v>
      </c>
      <c r="AC180" s="78">
        <f t="shared" si="9"/>
        <v>362780</v>
      </c>
      <c r="AD180" s="78">
        <f t="shared" si="11"/>
        <v>395000</v>
      </c>
      <c r="AE180" s="77">
        <v>0</v>
      </c>
      <c r="AF180" s="77">
        <f t="shared" si="10"/>
        <v>395000</v>
      </c>
      <c r="AG180" s="100" t="s">
        <v>986</v>
      </c>
      <c r="AH180" s="94" t="s">
        <v>162</v>
      </c>
      <c r="AI180" s="108">
        <v>176</v>
      </c>
    </row>
    <row r="181" spans="1:35" ht="55.2" customHeight="1" x14ac:dyDescent="0.3">
      <c r="A181" s="83" t="s">
        <v>673</v>
      </c>
      <c r="B181" s="80" t="s">
        <v>321</v>
      </c>
      <c r="C181" s="94" t="s">
        <v>1404</v>
      </c>
      <c r="D181" s="93" t="s">
        <v>968</v>
      </c>
      <c r="E181" s="98">
        <v>395000</v>
      </c>
      <c r="F181" s="98">
        <v>0</v>
      </c>
      <c r="G181" s="98">
        <v>0</v>
      </c>
      <c r="H181" s="98">
        <v>0</v>
      </c>
      <c r="I181" s="79">
        <f t="shared" si="8"/>
        <v>0</v>
      </c>
      <c r="J181" s="75">
        <v>144000</v>
      </c>
      <c r="K181" s="75">
        <v>35000</v>
      </c>
      <c r="L181" s="75">
        <v>0</v>
      </c>
      <c r="M181" s="75">
        <v>0</v>
      </c>
      <c r="N181" s="75">
        <v>0</v>
      </c>
      <c r="O181" s="75">
        <v>72000</v>
      </c>
      <c r="P181" s="75">
        <v>144000</v>
      </c>
      <c r="Q181" s="75">
        <v>0</v>
      </c>
      <c r="R181" s="75">
        <v>0</v>
      </c>
      <c r="S181" s="98">
        <v>118080</v>
      </c>
      <c r="T181" s="98">
        <v>28700</v>
      </c>
      <c r="U181" s="98">
        <v>32220</v>
      </c>
      <c r="V181" s="140">
        <v>0</v>
      </c>
      <c r="W181" s="140"/>
      <c r="X181" s="98">
        <v>0</v>
      </c>
      <c r="Y181" s="98">
        <v>0</v>
      </c>
      <c r="Z181" s="98">
        <v>72000</v>
      </c>
      <c r="AA181" s="98">
        <v>144000</v>
      </c>
      <c r="AB181" s="98">
        <v>0</v>
      </c>
      <c r="AC181" s="78">
        <f t="shared" si="9"/>
        <v>362780</v>
      </c>
      <c r="AD181" s="78">
        <f t="shared" si="11"/>
        <v>395000</v>
      </c>
      <c r="AE181" s="77">
        <v>0</v>
      </c>
      <c r="AF181" s="77">
        <f t="shared" si="10"/>
        <v>395000</v>
      </c>
      <c r="AG181" s="100" t="s">
        <v>986</v>
      </c>
      <c r="AH181" s="94" t="s">
        <v>162</v>
      </c>
      <c r="AI181" s="108">
        <v>177</v>
      </c>
    </row>
    <row r="182" spans="1:35" ht="55.2" customHeight="1" x14ac:dyDescent="0.3">
      <c r="A182" s="83" t="s">
        <v>674</v>
      </c>
      <c r="B182" s="80" t="s">
        <v>231</v>
      </c>
      <c r="C182" s="118" t="s">
        <v>1405</v>
      </c>
      <c r="D182" s="93" t="s">
        <v>968</v>
      </c>
      <c r="E182" s="98">
        <v>397500</v>
      </c>
      <c r="F182" s="98">
        <v>30000</v>
      </c>
      <c r="G182" s="98">
        <v>0</v>
      </c>
      <c r="H182" s="98">
        <v>0</v>
      </c>
      <c r="I182" s="79">
        <f t="shared" si="8"/>
        <v>0</v>
      </c>
      <c r="J182" s="75">
        <v>144000</v>
      </c>
      <c r="K182" s="75">
        <v>35000</v>
      </c>
      <c r="L182" s="75">
        <v>0</v>
      </c>
      <c r="M182" s="75">
        <v>0</v>
      </c>
      <c r="N182" s="75">
        <v>0</v>
      </c>
      <c r="O182" s="75">
        <v>72000</v>
      </c>
      <c r="P182" s="75">
        <v>144000</v>
      </c>
      <c r="Q182" s="75">
        <v>2500</v>
      </c>
      <c r="R182" s="75">
        <v>30000</v>
      </c>
      <c r="S182" s="98">
        <v>118080</v>
      </c>
      <c r="T182" s="98">
        <v>28700</v>
      </c>
      <c r="U182" s="98">
        <v>32220</v>
      </c>
      <c r="V182" s="140">
        <v>0</v>
      </c>
      <c r="W182" s="140"/>
      <c r="X182" s="98">
        <v>0</v>
      </c>
      <c r="Y182" s="98">
        <v>0</v>
      </c>
      <c r="Z182" s="98">
        <v>72000</v>
      </c>
      <c r="AA182" s="98">
        <v>144000</v>
      </c>
      <c r="AB182" s="98">
        <v>2500</v>
      </c>
      <c r="AC182" s="78">
        <f t="shared" si="9"/>
        <v>365280</v>
      </c>
      <c r="AD182" s="78">
        <f t="shared" si="11"/>
        <v>397500</v>
      </c>
      <c r="AE182" s="77">
        <v>30000</v>
      </c>
      <c r="AF182" s="77">
        <f t="shared" si="10"/>
        <v>427500</v>
      </c>
      <c r="AG182" s="100" t="s">
        <v>1066</v>
      </c>
      <c r="AH182" s="94" t="s">
        <v>162</v>
      </c>
      <c r="AI182" s="108">
        <v>178</v>
      </c>
    </row>
    <row r="183" spans="1:35" ht="55.2" customHeight="1" x14ac:dyDescent="0.3">
      <c r="A183" s="83" t="s">
        <v>675</v>
      </c>
      <c r="B183" s="80" t="s">
        <v>342</v>
      </c>
      <c r="C183" s="94" t="s">
        <v>1406</v>
      </c>
      <c r="D183" s="93" t="s">
        <v>968</v>
      </c>
      <c r="E183" s="98">
        <v>395000</v>
      </c>
      <c r="F183" s="98">
        <v>0</v>
      </c>
      <c r="G183" s="98">
        <v>0</v>
      </c>
      <c r="H183" s="98">
        <v>0</v>
      </c>
      <c r="I183" s="79">
        <f t="shared" si="8"/>
        <v>0</v>
      </c>
      <c r="J183" s="75">
        <v>144000</v>
      </c>
      <c r="K183" s="75">
        <v>35000</v>
      </c>
      <c r="L183" s="75">
        <v>0</v>
      </c>
      <c r="M183" s="75">
        <v>0</v>
      </c>
      <c r="N183" s="75">
        <v>0</v>
      </c>
      <c r="O183" s="75">
        <v>72000</v>
      </c>
      <c r="P183" s="75">
        <v>144000</v>
      </c>
      <c r="Q183" s="75">
        <v>0</v>
      </c>
      <c r="R183" s="75">
        <v>0</v>
      </c>
      <c r="S183" s="98">
        <v>118080</v>
      </c>
      <c r="T183" s="98">
        <v>28700</v>
      </c>
      <c r="U183" s="98">
        <v>32220</v>
      </c>
      <c r="V183" s="140">
        <v>0</v>
      </c>
      <c r="W183" s="140"/>
      <c r="X183" s="98">
        <v>0</v>
      </c>
      <c r="Y183" s="98">
        <v>0</v>
      </c>
      <c r="Z183" s="98">
        <v>72000</v>
      </c>
      <c r="AA183" s="98">
        <v>144000</v>
      </c>
      <c r="AB183" s="98">
        <v>0</v>
      </c>
      <c r="AC183" s="78">
        <f t="shared" si="9"/>
        <v>362780</v>
      </c>
      <c r="AD183" s="78">
        <f t="shared" si="11"/>
        <v>395000</v>
      </c>
      <c r="AE183" s="77">
        <v>0</v>
      </c>
      <c r="AF183" s="77">
        <f t="shared" si="10"/>
        <v>395000</v>
      </c>
      <c r="AG183" s="100" t="s">
        <v>986</v>
      </c>
      <c r="AH183" s="94" t="s">
        <v>162</v>
      </c>
      <c r="AI183" s="108">
        <v>179</v>
      </c>
    </row>
    <row r="184" spans="1:35" ht="55.2" customHeight="1" x14ac:dyDescent="0.3">
      <c r="A184" s="83" t="s">
        <v>676</v>
      </c>
      <c r="B184" s="80" t="s">
        <v>169</v>
      </c>
      <c r="C184" s="94" t="s">
        <v>1407</v>
      </c>
      <c r="D184" s="93" t="s">
        <v>968</v>
      </c>
      <c r="E184" s="98">
        <v>395000</v>
      </c>
      <c r="F184" s="98">
        <v>0</v>
      </c>
      <c r="G184" s="98">
        <v>0</v>
      </c>
      <c r="H184" s="98">
        <v>0</v>
      </c>
      <c r="I184" s="79">
        <f t="shared" si="8"/>
        <v>0</v>
      </c>
      <c r="J184" s="75">
        <v>144000</v>
      </c>
      <c r="K184" s="75">
        <v>35000</v>
      </c>
      <c r="L184" s="75">
        <v>0</v>
      </c>
      <c r="M184" s="75">
        <v>0</v>
      </c>
      <c r="N184" s="75">
        <v>0</v>
      </c>
      <c r="O184" s="75">
        <v>72000</v>
      </c>
      <c r="P184" s="75">
        <v>144000</v>
      </c>
      <c r="Q184" s="75">
        <v>0</v>
      </c>
      <c r="R184" s="75">
        <v>0</v>
      </c>
      <c r="S184" s="98">
        <v>118080</v>
      </c>
      <c r="T184" s="98">
        <v>28700</v>
      </c>
      <c r="U184" s="98">
        <v>32220</v>
      </c>
      <c r="V184" s="140">
        <v>0</v>
      </c>
      <c r="W184" s="140"/>
      <c r="X184" s="98">
        <v>0</v>
      </c>
      <c r="Y184" s="98">
        <v>0</v>
      </c>
      <c r="Z184" s="98">
        <v>72000</v>
      </c>
      <c r="AA184" s="98">
        <v>144000</v>
      </c>
      <c r="AB184" s="98">
        <v>0</v>
      </c>
      <c r="AC184" s="78">
        <f t="shared" si="9"/>
        <v>362780</v>
      </c>
      <c r="AD184" s="78">
        <f t="shared" si="11"/>
        <v>395000</v>
      </c>
      <c r="AE184" s="77">
        <v>0</v>
      </c>
      <c r="AF184" s="77">
        <f t="shared" si="10"/>
        <v>395000</v>
      </c>
      <c r="AG184" s="100" t="s">
        <v>986</v>
      </c>
      <c r="AH184" s="94" t="s">
        <v>162</v>
      </c>
      <c r="AI184" s="108">
        <v>180</v>
      </c>
    </row>
    <row r="185" spans="1:35" ht="55.2" customHeight="1" x14ac:dyDescent="0.3">
      <c r="A185" s="83" t="s">
        <v>677</v>
      </c>
      <c r="B185" s="80" t="s">
        <v>236</v>
      </c>
      <c r="C185" s="118" t="s">
        <v>1408</v>
      </c>
      <c r="D185" s="93" t="s">
        <v>968</v>
      </c>
      <c r="E185" s="98">
        <v>431000</v>
      </c>
      <c r="F185" s="98">
        <v>0</v>
      </c>
      <c r="G185" s="98">
        <v>0</v>
      </c>
      <c r="H185" s="98">
        <v>0</v>
      </c>
      <c r="I185" s="79">
        <f t="shared" si="8"/>
        <v>0</v>
      </c>
      <c r="J185" s="75">
        <v>144000</v>
      </c>
      <c r="K185" s="75">
        <v>35000</v>
      </c>
      <c r="L185" s="75">
        <v>0</v>
      </c>
      <c r="M185" s="75">
        <v>0</v>
      </c>
      <c r="N185" s="75">
        <v>0</v>
      </c>
      <c r="O185" s="75">
        <v>108000</v>
      </c>
      <c r="P185" s="75">
        <v>144000</v>
      </c>
      <c r="Q185" s="75">
        <v>0</v>
      </c>
      <c r="R185" s="75">
        <v>0</v>
      </c>
      <c r="S185" s="98">
        <v>118080</v>
      </c>
      <c r="T185" s="98">
        <v>28700</v>
      </c>
      <c r="U185" s="98">
        <v>32220</v>
      </c>
      <c r="V185" s="140">
        <v>0</v>
      </c>
      <c r="W185" s="140"/>
      <c r="X185" s="98">
        <v>0</v>
      </c>
      <c r="Y185" s="98">
        <v>0</v>
      </c>
      <c r="Z185" s="98">
        <v>108000</v>
      </c>
      <c r="AA185" s="98">
        <v>144000</v>
      </c>
      <c r="AB185" s="98">
        <v>0</v>
      </c>
      <c r="AC185" s="78">
        <f t="shared" si="9"/>
        <v>398780</v>
      </c>
      <c r="AD185" s="78">
        <f t="shared" si="11"/>
        <v>431000</v>
      </c>
      <c r="AE185" s="77">
        <v>0</v>
      </c>
      <c r="AF185" s="77">
        <f t="shared" si="10"/>
        <v>431000</v>
      </c>
      <c r="AG185" s="100" t="s">
        <v>988</v>
      </c>
      <c r="AH185" s="94" t="s">
        <v>162</v>
      </c>
      <c r="AI185" s="108">
        <v>181</v>
      </c>
    </row>
    <row r="186" spans="1:35" ht="55.2" customHeight="1" x14ac:dyDescent="0.3">
      <c r="A186" s="83" t="s">
        <v>678</v>
      </c>
      <c r="B186" s="80" t="s">
        <v>391</v>
      </c>
      <c r="C186" s="94" t="s">
        <v>1409</v>
      </c>
      <c r="D186" s="93" t="s">
        <v>968</v>
      </c>
      <c r="E186" s="98">
        <v>395000</v>
      </c>
      <c r="F186" s="98">
        <v>0</v>
      </c>
      <c r="G186" s="98">
        <v>0</v>
      </c>
      <c r="H186" s="98">
        <v>0</v>
      </c>
      <c r="I186" s="79">
        <f t="shared" si="8"/>
        <v>0</v>
      </c>
      <c r="J186" s="75">
        <v>144000</v>
      </c>
      <c r="K186" s="75">
        <v>35000</v>
      </c>
      <c r="L186" s="75">
        <v>0</v>
      </c>
      <c r="M186" s="75">
        <v>0</v>
      </c>
      <c r="N186" s="75">
        <v>0</v>
      </c>
      <c r="O186" s="75">
        <v>72000</v>
      </c>
      <c r="P186" s="75">
        <v>144000</v>
      </c>
      <c r="Q186" s="75">
        <v>0</v>
      </c>
      <c r="R186" s="75">
        <v>0</v>
      </c>
      <c r="S186" s="98">
        <v>118080</v>
      </c>
      <c r="T186" s="98">
        <v>28700</v>
      </c>
      <c r="U186" s="98">
        <v>32220</v>
      </c>
      <c r="V186" s="140">
        <v>0</v>
      </c>
      <c r="W186" s="140"/>
      <c r="X186" s="98">
        <v>0</v>
      </c>
      <c r="Y186" s="98">
        <v>0</v>
      </c>
      <c r="Z186" s="98">
        <v>72000</v>
      </c>
      <c r="AA186" s="98">
        <v>144000</v>
      </c>
      <c r="AB186" s="98">
        <v>0</v>
      </c>
      <c r="AC186" s="78">
        <f t="shared" si="9"/>
        <v>362780</v>
      </c>
      <c r="AD186" s="78">
        <f t="shared" si="11"/>
        <v>395000</v>
      </c>
      <c r="AE186" s="77">
        <v>0</v>
      </c>
      <c r="AF186" s="77">
        <f t="shared" si="10"/>
        <v>395000</v>
      </c>
      <c r="AG186" s="100" t="s">
        <v>986</v>
      </c>
      <c r="AH186" s="94" t="s">
        <v>162</v>
      </c>
      <c r="AI186" s="108">
        <v>182</v>
      </c>
    </row>
    <row r="187" spans="1:35" ht="55.2" customHeight="1" x14ac:dyDescent="0.3">
      <c r="A187" s="83" t="s">
        <v>679</v>
      </c>
      <c r="B187" s="80" t="s">
        <v>425</v>
      </c>
      <c r="C187" s="94" t="s">
        <v>1410</v>
      </c>
      <c r="D187" s="93" t="s">
        <v>969</v>
      </c>
      <c r="E187" s="98">
        <v>223750</v>
      </c>
      <c r="F187" s="98">
        <v>0</v>
      </c>
      <c r="G187" s="98">
        <v>44750</v>
      </c>
      <c r="H187" s="98">
        <v>0</v>
      </c>
      <c r="I187" s="79">
        <f t="shared" si="8"/>
        <v>44750</v>
      </c>
      <c r="J187" s="75">
        <v>144000</v>
      </c>
      <c r="K187" s="75">
        <v>35000</v>
      </c>
      <c r="L187" s="75">
        <v>0</v>
      </c>
      <c r="M187" s="75">
        <v>0</v>
      </c>
      <c r="N187" s="75">
        <v>0</v>
      </c>
      <c r="O187" s="75">
        <v>0</v>
      </c>
      <c r="P187" s="75">
        <v>0</v>
      </c>
      <c r="Q187" s="75">
        <v>0</v>
      </c>
      <c r="R187" s="75">
        <v>0</v>
      </c>
      <c r="S187" s="98">
        <v>118080</v>
      </c>
      <c r="T187" s="98">
        <v>28700</v>
      </c>
      <c r="U187" s="98">
        <v>32220</v>
      </c>
      <c r="V187" s="140">
        <v>0</v>
      </c>
      <c r="W187" s="140"/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78">
        <f t="shared" si="9"/>
        <v>146780</v>
      </c>
      <c r="AD187" s="78">
        <f t="shared" si="11"/>
        <v>179000</v>
      </c>
      <c r="AE187" s="77">
        <v>0</v>
      </c>
      <c r="AF187" s="77">
        <f t="shared" si="10"/>
        <v>179000</v>
      </c>
      <c r="AG187" s="100" t="s">
        <v>982</v>
      </c>
      <c r="AH187" s="94" t="s">
        <v>163</v>
      </c>
      <c r="AI187" s="108">
        <v>183</v>
      </c>
    </row>
    <row r="188" spans="1:35" ht="55.2" customHeight="1" x14ac:dyDescent="0.3">
      <c r="A188" s="76" t="s">
        <v>680</v>
      </c>
      <c r="B188" s="76" t="s">
        <v>681</v>
      </c>
      <c r="C188" s="95" t="s">
        <v>1411</v>
      </c>
      <c r="D188" s="93" t="s">
        <v>969</v>
      </c>
      <c r="E188" s="98">
        <v>223750</v>
      </c>
      <c r="F188" s="98">
        <v>0</v>
      </c>
      <c r="G188" s="98">
        <v>44750</v>
      </c>
      <c r="H188" s="98">
        <v>0</v>
      </c>
      <c r="I188" s="79">
        <f t="shared" si="8"/>
        <v>44750</v>
      </c>
      <c r="J188" s="75">
        <v>144000</v>
      </c>
      <c r="K188" s="75">
        <v>35000</v>
      </c>
      <c r="L188" s="75">
        <v>0</v>
      </c>
      <c r="M188" s="75">
        <v>0</v>
      </c>
      <c r="N188" s="75">
        <v>0</v>
      </c>
      <c r="O188" s="75">
        <v>0</v>
      </c>
      <c r="P188" s="75">
        <v>0</v>
      </c>
      <c r="Q188" s="75">
        <v>0</v>
      </c>
      <c r="R188" s="75">
        <v>0</v>
      </c>
      <c r="S188" s="98">
        <v>118080</v>
      </c>
      <c r="T188" s="98">
        <v>28700</v>
      </c>
      <c r="U188" s="98">
        <v>32220</v>
      </c>
      <c r="V188" s="140">
        <v>0</v>
      </c>
      <c r="W188" s="140"/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78">
        <f t="shared" si="9"/>
        <v>146780</v>
      </c>
      <c r="AD188" s="78">
        <f t="shared" si="11"/>
        <v>179000</v>
      </c>
      <c r="AE188" s="77">
        <v>0</v>
      </c>
      <c r="AF188" s="77">
        <f t="shared" si="10"/>
        <v>179000</v>
      </c>
      <c r="AG188" s="100" t="s">
        <v>982</v>
      </c>
      <c r="AH188" s="94" t="s">
        <v>163</v>
      </c>
      <c r="AI188" s="108">
        <v>184</v>
      </c>
    </row>
    <row r="189" spans="1:35" ht="55.2" customHeight="1" x14ac:dyDescent="0.3">
      <c r="A189" s="76" t="s">
        <v>682</v>
      </c>
      <c r="B189" s="86" t="s">
        <v>312</v>
      </c>
      <c r="C189" s="95" t="s">
        <v>1412</v>
      </c>
      <c r="D189" s="93" t="s">
        <v>969</v>
      </c>
      <c r="E189" s="98">
        <v>223750</v>
      </c>
      <c r="F189" s="98">
        <v>0</v>
      </c>
      <c r="G189" s="98">
        <v>44750</v>
      </c>
      <c r="H189" s="98">
        <v>0</v>
      </c>
      <c r="I189" s="79">
        <f t="shared" si="8"/>
        <v>44750</v>
      </c>
      <c r="J189" s="75">
        <v>144000</v>
      </c>
      <c r="K189" s="75">
        <v>35000</v>
      </c>
      <c r="L189" s="75">
        <v>0</v>
      </c>
      <c r="M189" s="75">
        <v>0</v>
      </c>
      <c r="N189" s="75">
        <v>0</v>
      </c>
      <c r="O189" s="75">
        <v>0</v>
      </c>
      <c r="P189" s="75">
        <v>0</v>
      </c>
      <c r="Q189" s="75">
        <v>0</v>
      </c>
      <c r="R189" s="75">
        <v>0</v>
      </c>
      <c r="S189" s="98">
        <v>118080</v>
      </c>
      <c r="T189" s="98">
        <v>28700</v>
      </c>
      <c r="U189" s="98">
        <v>32220</v>
      </c>
      <c r="V189" s="140">
        <v>0</v>
      </c>
      <c r="W189" s="140"/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78">
        <f t="shared" si="9"/>
        <v>146780</v>
      </c>
      <c r="AD189" s="78">
        <f t="shared" si="11"/>
        <v>179000</v>
      </c>
      <c r="AE189" s="77">
        <v>0</v>
      </c>
      <c r="AF189" s="77">
        <f t="shared" si="10"/>
        <v>179000</v>
      </c>
      <c r="AG189" s="100" t="s">
        <v>982</v>
      </c>
      <c r="AH189" s="94" t="s">
        <v>163</v>
      </c>
      <c r="AI189" s="108">
        <v>185</v>
      </c>
    </row>
    <row r="190" spans="1:35" ht="55.2" customHeight="1" x14ac:dyDescent="0.3">
      <c r="A190" s="76" t="s">
        <v>683</v>
      </c>
      <c r="B190" s="86" t="s">
        <v>684</v>
      </c>
      <c r="C190" s="95" t="s">
        <v>1413</v>
      </c>
      <c r="D190" s="93" t="s">
        <v>969</v>
      </c>
      <c r="E190" s="98">
        <v>223750</v>
      </c>
      <c r="F190" s="98">
        <v>0</v>
      </c>
      <c r="G190" s="98">
        <v>44750</v>
      </c>
      <c r="H190" s="98">
        <v>0</v>
      </c>
      <c r="I190" s="79">
        <f t="shared" si="8"/>
        <v>44750</v>
      </c>
      <c r="J190" s="75">
        <v>144000</v>
      </c>
      <c r="K190" s="75">
        <v>35000</v>
      </c>
      <c r="L190" s="75">
        <v>0</v>
      </c>
      <c r="M190" s="75">
        <v>0</v>
      </c>
      <c r="N190" s="75">
        <v>0</v>
      </c>
      <c r="O190" s="75">
        <v>0</v>
      </c>
      <c r="P190" s="75">
        <v>0</v>
      </c>
      <c r="Q190" s="75">
        <v>0</v>
      </c>
      <c r="R190" s="75">
        <v>0</v>
      </c>
      <c r="S190" s="98">
        <v>118080</v>
      </c>
      <c r="T190" s="98">
        <v>28700</v>
      </c>
      <c r="U190" s="98">
        <v>32220</v>
      </c>
      <c r="V190" s="140">
        <v>0</v>
      </c>
      <c r="W190" s="140"/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78">
        <f t="shared" si="9"/>
        <v>146780</v>
      </c>
      <c r="AD190" s="78">
        <f t="shared" si="11"/>
        <v>179000</v>
      </c>
      <c r="AE190" s="77">
        <v>0</v>
      </c>
      <c r="AF190" s="77">
        <f t="shared" si="10"/>
        <v>179000</v>
      </c>
      <c r="AG190" s="100" t="s">
        <v>982</v>
      </c>
      <c r="AH190" s="94" t="s">
        <v>163</v>
      </c>
      <c r="AI190" s="108">
        <v>186</v>
      </c>
    </row>
    <row r="191" spans="1:35" ht="55.2" customHeight="1" x14ac:dyDescent="0.3">
      <c r="A191" s="76" t="s">
        <v>685</v>
      </c>
      <c r="B191" s="86" t="s">
        <v>311</v>
      </c>
      <c r="C191" s="94" t="s">
        <v>1414</v>
      </c>
      <c r="D191" s="93" t="s">
        <v>969</v>
      </c>
      <c r="E191" s="98">
        <v>223750</v>
      </c>
      <c r="F191" s="98">
        <v>0</v>
      </c>
      <c r="G191" s="98">
        <v>44750</v>
      </c>
      <c r="H191" s="98">
        <v>0</v>
      </c>
      <c r="I191" s="79">
        <f t="shared" si="8"/>
        <v>44750</v>
      </c>
      <c r="J191" s="75">
        <v>144000</v>
      </c>
      <c r="K191" s="75">
        <v>35000</v>
      </c>
      <c r="L191" s="75">
        <v>0</v>
      </c>
      <c r="M191" s="75">
        <v>0</v>
      </c>
      <c r="N191" s="75">
        <v>0</v>
      </c>
      <c r="O191" s="75">
        <v>0</v>
      </c>
      <c r="P191" s="75">
        <v>0</v>
      </c>
      <c r="Q191" s="75">
        <v>0</v>
      </c>
      <c r="R191" s="75">
        <v>0</v>
      </c>
      <c r="S191" s="98">
        <v>118080</v>
      </c>
      <c r="T191" s="98">
        <v>28700</v>
      </c>
      <c r="U191" s="98">
        <v>32220</v>
      </c>
      <c r="V191" s="140">
        <v>0</v>
      </c>
      <c r="W191" s="140"/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78">
        <f t="shared" si="9"/>
        <v>146780</v>
      </c>
      <c r="AD191" s="78">
        <f t="shared" si="11"/>
        <v>179000</v>
      </c>
      <c r="AE191" s="77">
        <v>0</v>
      </c>
      <c r="AF191" s="77">
        <f t="shared" si="10"/>
        <v>179000</v>
      </c>
      <c r="AG191" s="100" t="s">
        <v>982</v>
      </c>
      <c r="AH191" s="94" t="s">
        <v>163</v>
      </c>
      <c r="AI191" s="108">
        <v>187</v>
      </c>
    </row>
    <row r="192" spans="1:35" ht="55.2" customHeight="1" x14ac:dyDescent="0.3">
      <c r="A192" s="76" t="s">
        <v>686</v>
      </c>
      <c r="B192" s="86" t="s">
        <v>348</v>
      </c>
      <c r="C192" s="95" t="s">
        <v>1415</v>
      </c>
      <c r="D192" s="93" t="s">
        <v>969</v>
      </c>
      <c r="E192" s="98">
        <v>223750</v>
      </c>
      <c r="F192" s="98">
        <v>0</v>
      </c>
      <c r="G192" s="98">
        <v>44750</v>
      </c>
      <c r="H192" s="98">
        <v>0</v>
      </c>
      <c r="I192" s="79">
        <f t="shared" si="8"/>
        <v>44750</v>
      </c>
      <c r="J192" s="75">
        <v>144000</v>
      </c>
      <c r="K192" s="75">
        <v>35000</v>
      </c>
      <c r="L192" s="75">
        <v>0</v>
      </c>
      <c r="M192" s="75">
        <v>0</v>
      </c>
      <c r="N192" s="75">
        <v>0</v>
      </c>
      <c r="O192" s="75">
        <v>0</v>
      </c>
      <c r="P192" s="75">
        <v>0</v>
      </c>
      <c r="Q192" s="75">
        <v>0</v>
      </c>
      <c r="R192" s="75">
        <v>0</v>
      </c>
      <c r="S192" s="98">
        <v>118080</v>
      </c>
      <c r="T192" s="98">
        <v>28700</v>
      </c>
      <c r="U192" s="98">
        <v>32220</v>
      </c>
      <c r="V192" s="140">
        <v>0</v>
      </c>
      <c r="W192" s="140"/>
      <c r="X192" s="98">
        <v>0</v>
      </c>
      <c r="Y192" s="98">
        <v>0</v>
      </c>
      <c r="Z192" s="98">
        <v>0</v>
      </c>
      <c r="AA192" s="98">
        <v>0</v>
      </c>
      <c r="AB192" s="98">
        <v>0</v>
      </c>
      <c r="AC192" s="78">
        <f t="shared" si="9"/>
        <v>146780</v>
      </c>
      <c r="AD192" s="78">
        <f t="shared" si="11"/>
        <v>179000</v>
      </c>
      <c r="AE192" s="77">
        <v>0</v>
      </c>
      <c r="AF192" s="77">
        <f t="shared" si="10"/>
        <v>179000</v>
      </c>
      <c r="AG192" s="100" t="s">
        <v>982</v>
      </c>
      <c r="AH192" s="94" t="s">
        <v>163</v>
      </c>
      <c r="AI192" s="108">
        <v>188</v>
      </c>
    </row>
    <row r="193" spans="1:35" ht="55.2" customHeight="1" x14ac:dyDescent="0.3">
      <c r="A193" s="76" t="s">
        <v>687</v>
      </c>
      <c r="B193" s="76" t="s">
        <v>688</v>
      </c>
      <c r="C193" s="94" t="s">
        <v>1416</v>
      </c>
      <c r="D193" s="93" t="s">
        <v>969</v>
      </c>
      <c r="E193" s="98">
        <v>235150</v>
      </c>
      <c r="F193" s="98">
        <v>30000</v>
      </c>
      <c r="G193" s="98">
        <v>47150</v>
      </c>
      <c r="H193" s="98">
        <v>9000</v>
      </c>
      <c r="I193" s="79">
        <f t="shared" si="8"/>
        <v>56150</v>
      </c>
      <c r="J193" s="75">
        <v>144000</v>
      </c>
      <c r="K193" s="75">
        <v>35000</v>
      </c>
      <c r="L193" s="75">
        <v>0</v>
      </c>
      <c r="M193" s="75">
        <v>0</v>
      </c>
      <c r="N193" s="75">
        <v>0</v>
      </c>
      <c r="O193" s="75">
        <v>0</v>
      </c>
      <c r="P193" s="75">
        <v>0</v>
      </c>
      <c r="Q193" s="75">
        <v>9000</v>
      </c>
      <c r="R193" s="75">
        <v>21000</v>
      </c>
      <c r="S193" s="98">
        <v>118080</v>
      </c>
      <c r="T193" s="98">
        <v>28700</v>
      </c>
      <c r="U193" s="98">
        <v>32220</v>
      </c>
      <c r="V193" s="140">
        <v>0</v>
      </c>
      <c r="W193" s="140"/>
      <c r="X193" s="98">
        <v>0</v>
      </c>
      <c r="Y193" s="98">
        <v>0</v>
      </c>
      <c r="Z193" s="98">
        <v>0</v>
      </c>
      <c r="AA193" s="98">
        <v>0</v>
      </c>
      <c r="AB193" s="98">
        <v>9000</v>
      </c>
      <c r="AC193" s="78">
        <f t="shared" si="9"/>
        <v>155780</v>
      </c>
      <c r="AD193" s="78">
        <f t="shared" si="11"/>
        <v>188000</v>
      </c>
      <c r="AE193" s="77">
        <v>21000</v>
      </c>
      <c r="AF193" s="77">
        <f t="shared" si="10"/>
        <v>209000</v>
      </c>
      <c r="AG193" s="100" t="s">
        <v>1067</v>
      </c>
      <c r="AH193" s="94" t="s">
        <v>163</v>
      </c>
      <c r="AI193" s="108">
        <v>189</v>
      </c>
    </row>
    <row r="194" spans="1:35" ht="55.2" customHeight="1" x14ac:dyDescent="0.3">
      <c r="A194" s="76" t="s">
        <v>689</v>
      </c>
      <c r="B194" s="76" t="s">
        <v>313</v>
      </c>
      <c r="C194" s="94" t="s">
        <v>1417</v>
      </c>
      <c r="D194" s="93" t="s">
        <v>969</v>
      </c>
      <c r="E194" s="98">
        <v>223750</v>
      </c>
      <c r="F194" s="98">
        <v>0</v>
      </c>
      <c r="G194" s="98">
        <v>44750</v>
      </c>
      <c r="H194" s="98">
        <v>0</v>
      </c>
      <c r="I194" s="79">
        <f t="shared" si="8"/>
        <v>44750</v>
      </c>
      <c r="J194" s="75">
        <v>144000</v>
      </c>
      <c r="K194" s="75">
        <v>35000</v>
      </c>
      <c r="L194" s="75">
        <v>0</v>
      </c>
      <c r="M194" s="75">
        <v>0</v>
      </c>
      <c r="N194" s="75">
        <v>0</v>
      </c>
      <c r="O194" s="75">
        <v>0</v>
      </c>
      <c r="P194" s="75">
        <v>0</v>
      </c>
      <c r="Q194" s="75">
        <v>0</v>
      </c>
      <c r="R194" s="75">
        <v>0</v>
      </c>
      <c r="S194" s="98">
        <v>118080</v>
      </c>
      <c r="T194" s="98">
        <v>28700</v>
      </c>
      <c r="U194" s="98">
        <v>32220</v>
      </c>
      <c r="V194" s="140">
        <v>0</v>
      </c>
      <c r="W194" s="140"/>
      <c r="X194" s="98">
        <v>0</v>
      </c>
      <c r="Y194" s="98">
        <v>0</v>
      </c>
      <c r="Z194" s="98">
        <v>0</v>
      </c>
      <c r="AA194" s="98">
        <v>0</v>
      </c>
      <c r="AB194" s="98">
        <v>0</v>
      </c>
      <c r="AC194" s="78">
        <f t="shared" si="9"/>
        <v>146780</v>
      </c>
      <c r="AD194" s="78">
        <f t="shared" si="11"/>
        <v>179000</v>
      </c>
      <c r="AE194" s="77">
        <v>0</v>
      </c>
      <c r="AF194" s="77">
        <f t="shared" si="10"/>
        <v>179000</v>
      </c>
      <c r="AG194" s="100" t="s">
        <v>982</v>
      </c>
      <c r="AH194" s="94" t="s">
        <v>163</v>
      </c>
      <c r="AI194" s="108">
        <v>190</v>
      </c>
    </row>
    <row r="195" spans="1:35" ht="55.2" customHeight="1" x14ac:dyDescent="0.3">
      <c r="A195" s="76" t="s">
        <v>690</v>
      </c>
      <c r="B195" s="76" t="s">
        <v>276</v>
      </c>
      <c r="C195" s="95" t="s">
        <v>1418</v>
      </c>
      <c r="D195" s="93" t="s">
        <v>969</v>
      </c>
      <c r="E195" s="98">
        <v>223750</v>
      </c>
      <c r="F195" s="98">
        <v>23000</v>
      </c>
      <c r="G195" s="98">
        <v>44750</v>
      </c>
      <c r="H195" s="98">
        <v>8000</v>
      </c>
      <c r="I195" s="79">
        <f t="shared" si="8"/>
        <v>52750</v>
      </c>
      <c r="J195" s="75">
        <v>144000</v>
      </c>
      <c r="K195" s="75">
        <v>35000</v>
      </c>
      <c r="L195" s="75">
        <v>0</v>
      </c>
      <c r="M195" s="75">
        <v>0</v>
      </c>
      <c r="N195" s="75">
        <v>0</v>
      </c>
      <c r="O195" s="75">
        <v>0</v>
      </c>
      <c r="P195" s="75">
        <v>0</v>
      </c>
      <c r="Q195" s="75">
        <v>0</v>
      </c>
      <c r="R195" s="75">
        <v>15000</v>
      </c>
      <c r="S195" s="98">
        <v>118080</v>
      </c>
      <c r="T195" s="98">
        <v>28700</v>
      </c>
      <c r="U195" s="98">
        <v>32220</v>
      </c>
      <c r="V195" s="140">
        <v>0</v>
      </c>
      <c r="W195" s="140"/>
      <c r="X195" s="98">
        <v>0</v>
      </c>
      <c r="Y195" s="98">
        <v>0</v>
      </c>
      <c r="Z195" s="98">
        <v>0</v>
      </c>
      <c r="AA195" s="98">
        <v>0</v>
      </c>
      <c r="AB195" s="98">
        <v>0</v>
      </c>
      <c r="AC195" s="78">
        <f t="shared" si="9"/>
        <v>146780</v>
      </c>
      <c r="AD195" s="78">
        <f t="shared" si="11"/>
        <v>179000</v>
      </c>
      <c r="AE195" s="77">
        <v>15000</v>
      </c>
      <c r="AF195" s="77">
        <f t="shared" si="10"/>
        <v>194000</v>
      </c>
      <c r="AG195" s="100" t="s">
        <v>1068</v>
      </c>
      <c r="AH195" s="94" t="s">
        <v>163</v>
      </c>
      <c r="AI195" s="108">
        <v>191</v>
      </c>
    </row>
    <row r="196" spans="1:35" ht="55.2" customHeight="1" x14ac:dyDescent="0.3">
      <c r="A196" s="76" t="s">
        <v>691</v>
      </c>
      <c r="B196" s="76" t="s">
        <v>152</v>
      </c>
      <c r="C196" s="97" t="s">
        <v>1419</v>
      </c>
      <c r="D196" s="93" t="s">
        <v>969</v>
      </c>
      <c r="E196" s="98">
        <v>231250</v>
      </c>
      <c r="F196" s="98">
        <v>35000</v>
      </c>
      <c r="G196" s="98">
        <v>46625</v>
      </c>
      <c r="H196" s="98">
        <v>14000</v>
      </c>
      <c r="I196" s="79">
        <f t="shared" si="8"/>
        <v>60625</v>
      </c>
      <c r="J196" s="75">
        <v>144000</v>
      </c>
      <c r="K196" s="75">
        <v>35000</v>
      </c>
      <c r="L196" s="75">
        <v>0</v>
      </c>
      <c r="M196" s="75">
        <v>0</v>
      </c>
      <c r="N196" s="75">
        <v>0</v>
      </c>
      <c r="O196" s="75">
        <v>0</v>
      </c>
      <c r="P196" s="75">
        <v>0</v>
      </c>
      <c r="Q196" s="75">
        <v>5625</v>
      </c>
      <c r="R196" s="75">
        <v>21000</v>
      </c>
      <c r="S196" s="98">
        <v>118080</v>
      </c>
      <c r="T196" s="98">
        <v>28700</v>
      </c>
      <c r="U196" s="98">
        <v>32220</v>
      </c>
      <c r="V196" s="140">
        <v>0</v>
      </c>
      <c r="W196" s="140"/>
      <c r="X196" s="98">
        <v>0</v>
      </c>
      <c r="Y196" s="98">
        <v>0</v>
      </c>
      <c r="Z196" s="98">
        <v>0</v>
      </c>
      <c r="AA196" s="98">
        <v>0</v>
      </c>
      <c r="AB196" s="98">
        <v>5625</v>
      </c>
      <c r="AC196" s="78">
        <f t="shared" si="9"/>
        <v>152405</v>
      </c>
      <c r="AD196" s="78">
        <f t="shared" si="11"/>
        <v>184625</v>
      </c>
      <c r="AE196" s="77">
        <v>21000</v>
      </c>
      <c r="AF196" s="77">
        <f t="shared" si="10"/>
        <v>205625</v>
      </c>
      <c r="AG196" s="100" t="s">
        <v>1069</v>
      </c>
      <c r="AH196" s="94" t="s">
        <v>163</v>
      </c>
      <c r="AI196" s="108">
        <v>192</v>
      </c>
    </row>
    <row r="197" spans="1:35" ht="55.2" customHeight="1" x14ac:dyDescent="0.3">
      <c r="A197" s="76" t="s">
        <v>692</v>
      </c>
      <c r="B197" s="76" t="s">
        <v>693</v>
      </c>
      <c r="C197" s="97" t="s">
        <v>1420</v>
      </c>
      <c r="D197" s="93" t="s">
        <v>969</v>
      </c>
      <c r="E197" s="98">
        <v>225030</v>
      </c>
      <c r="F197" s="98">
        <v>28000</v>
      </c>
      <c r="G197" s="98">
        <v>45006</v>
      </c>
      <c r="H197" s="98">
        <v>8400</v>
      </c>
      <c r="I197" s="79">
        <f t="shared" ref="I197:I260" si="12">G197+H197</f>
        <v>53406</v>
      </c>
      <c r="J197" s="75">
        <v>144000</v>
      </c>
      <c r="K197" s="75">
        <v>35000</v>
      </c>
      <c r="L197" s="75">
        <v>0</v>
      </c>
      <c r="M197" s="75">
        <v>0</v>
      </c>
      <c r="N197" s="75">
        <v>0</v>
      </c>
      <c r="O197" s="75">
        <v>0</v>
      </c>
      <c r="P197" s="75">
        <v>0</v>
      </c>
      <c r="Q197" s="75">
        <v>1024</v>
      </c>
      <c r="R197" s="75">
        <v>19600</v>
      </c>
      <c r="S197" s="98">
        <v>118080</v>
      </c>
      <c r="T197" s="98">
        <v>28700</v>
      </c>
      <c r="U197" s="98">
        <v>32220</v>
      </c>
      <c r="V197" s="140">
        <v>0</v>
      </c>
      <c r="W197" s="140"/>
      <c r="X197" s="98">
        <v>0</v>
      </c>
      <c r="Y197" s="98">
        <v>0</v>
      </c>
      <c r="Z197" s="98">
        <v>0</v>
      </c>
      <c r="AA197" s="98">
        <v>0</v>
      </c>
      <c r="AB197" s="98">
        <v>1024</v>
      </c>
      <c r="AC197" s="78">
        <f t="shared" ref="AC197:AC260" si="13">S197+T197+V197+X197+Y197+Z197+AA197+AB197</f>
        <v>147804</v>
      </c>
      <c r="AD197" s="78">
        <f t="shared" si="11"/>
        <v>180024</v>
      </c>
      <c r="AE197" s="77">
        <v>19600</v>
      </c>
      <c r="AF197" s="77">
        <f t="shared" ref="AF197:AF260" si="14">S197+T197+U197+V197+X197+Y197+Z197+AA197+AB197+AE197</f>
        <v>199624</v>
      </c>
      <c r="AG197" s="100" t="s">
        <v>1070</v>
      </c>
      <c r="AH197" s="94" t="s">
        <v>163</v>
      </c>
      <c r="AI197" s="108">
        <v>193</v>
      </c>
    </row>
    <row r="198" spans="1:35" ht="55.2" customHeight="1" x14ac:dyDescent="0.3">
      <c r="A198" s="76" t="s">
        <v>694</v>
      </c>
      <c r="B198" s="76" t="s">
        <v>695</v>
      </c>
      <c r="C198" s="97" t="s">
        <v>1421</v>
      </c>
      <c r="D198" s="93" t="s">
        <v>969</v>
      </c>
      <c r="E198" s="98">
        <v>230000</v>
      </c>
      <c r="F198" s="98">
        <v>0</v>
      </c>
      <c r="G198" s="98">
        <v>46000</v>
      </c>
      <c r="H198" s="98">
        <v>0</v>
      </c>
      <c r="I198" s="79">
        <f t="shared" si="12"/>
        <v>46000</v>
      </c>
      <c r="J198" s="75">
        <v>144000</v>
      </c>
      <c r="K198" s="75">
        <v>40000</v>
      </c>
      <c r="L198" s="75">
        <v>0</v>
      </c>
      <c r="M198" s="75">
        <v>0</v>
      </c>
      <c r="N198" s="75">
        <v>0</v>
      </c>
      <c r="O198" s="75">
        <v>0</v>
      </c>
      <c r="P198" s="75">
        <v>0</v>
      </c>
      <c r="Q198" s="75">
        <v>0</v>
      </c>
      <c r="R198" s="75">
        <v>0</v>
      </c>
      <c r="S198" s="98">
        <v>118080</v>
      </c>
      <c r="T198" s="98">
        <v>32800</v>
      </c>
      <c r="U198" s="98">
        <v>33120</v>
      </c>
      <c r="V198" s="140">
        <v>0</v>
      </c>
      <c r="W198" s="140">
        <v>0</v>
      </c>
      <c r="X198" s="98">
        <v>0</v>
      </c>
      <c r="Y198" s="98">
        <v>0</v>
      </c>
      <c r="Z198" s="98">
        <v>0</v>
      </c>
      <c r="AA198" s="98">
        <v>0</v>
      </c>
      <c r="AB198" s="98">
        <v>0</v>
      </c>
      <c r="AC198" s="78">
        <f t="shared" si="13"/>
        <v>150880</v>
      </c>
      <c r="AD198" s="78">
        <f t="shared" ref="AD198:AD261" si="15">U198+AC198</f>
        <v>184000</v>
      </c>
      <c r="AE198" s="77">
        <v>0</v>
      </c>
      <c r="AF198" s="77">
        <f t="shared" si="14"/>
        <v>184000</v>
      </c>
      <c r="AG198" s="100" t="s">
        <v>983</v>
      </c>
      <c r="AH198" s="94" t="s">
        <v>163</v>
      </c>
      <c r="AI198" s="108">
        <v>194</v>
      </c>
    </row>
    <row r="199" spans="1:35" ht="55.2" customHeight="1" x14ac:dyDescent="0.3">
      <c r="A199" s="76" t="s">
        <v>696</v>
      </c>
      <c r="B199" s="76" t="s">
        <v>428</v>
      </c>
      <c r="C199" s="122" t="s">
        <v>1422</v>
      </c>
      <c r="D199" s="93" t="s">
        <v>968</v>
      </c>
      <c r="E199" s="98">
        <v>406600</v>
      </c>
      <c r="F199" s="98">
        <v>0</v>
      </c>
      <c r="G199" s="98">
        <v>0</v>
      </c>
      <c r="H199" s="98">
        <v>0</v>
      </c>
      <c r="I199" s="79">
        <f t="shared" si="12"/>
        <v>0</v>
      </c>
      <c r="J199" s="75">
        <v>144000</v>
      </c>
      <c r="K199" s="75">
        <v>35000</v>
      </c>
      <c r="L199" s="75">
        <v>0</v>
      </c>
      <c r="M199" s="75">
        <v>0</v>
      </c>
      <c r="N199" s="75">
        <v>0</v>
      </c>
      <c r="O199" s="75">
        <v>72000</v>
      </c>
      <c r="P199" s="75">
        <v>144000</v>
      </c>
      <c r="Q199" s="75">
        <v>11600</v>
      </c>
      <c r="R199" s="75">
        <v>0</v>
      </c>
      <c r="S199" s="98">
        <v>118080</v>
      </c>
      <c r="T199" s="98">
        <v>28700</v>
      </c>
      <c r="U199" s="98">
        <v>32220</v>
      </c>
      <c r="V199" s="140">
        <v>0</v>
      </c>
      <c r="W199" s="140"/>
      <c r="X199" s="98">
        <v>0</v>
      </c>
      <c r="Y199" s="98">
        <v>0</v>
      </c>
      <c r="Z199" s="98">
        <v>72000</v>
      </c>
      <c r="AA199" s="98">
        <v>144000</v>
      </c>
      <c r="AB199" s="98">
        <v>11600</v>
      </c>
      <c r="AC199" s="78">
        <f t="shared" si="13"/>
        <v>374380</v>
      </c>
      <c r="AD199" s="78">
        <f t="shared" si="15"/>
        <v>406600</v>
      </c>
      <c r="AE199" s="77">
        <v>0</v>
      </c>
      <c r="AF199" s="77">
        <f t="shared" si="14"/>
        <v>406600</v>
      </c>
      <c r="AG199" s="100" t="s">
        <v>1071</v>
      </c>
      <c r="AH199" s="94" t="s">
        <v>162</v>
      </c>
      <c r="AI199" s="108">
        <v>195</v>
      </c>
    </row>
    <row r="200" spans="1:35" ht="55.2" customHeight="1" x14ac:dyDescent="0.3">
      <c r="A200" s="76" t="s">
        <v>697</v>
      </c>
      <c r="B200" s="76" t="s">
        <v>344</v>
      </c>
      <c r="C200" s="122" t="s">
        <v>1423</v>
      </c>
      <c r="D200" s="93" t="s">
        <v>968</v>
      </c>
      <c r="E200" s="98">
        <v>431000</v>
      </c>
      <c r="F200" s="98">
        <v>0</v>
      </c>
      <c r="G200" s="98">
        <v>0</v>
      </c>
      <c r="H200" s="98">
        <v>0</v>
      </c>
      <c r="I200" s="79">
        <f t="shared" si="12"/>
        <v>0</v>
      </c>
      <c r="J200" s="75">
        <v>144000</v>
      </c>
      <c r="K200" s="75">
        <v>35000</v>
      </c>
      <c r="L200" s="75">
        <v>0</v>
      </c>
      <c r="M200" s="75">
        <v>0</v>
      </c>
      <c r="N200" s="75">
        <v>0</v>
      </c>
      <c r="O200" s="75">
        <v>108000</v>
      </c>
      <c r="P200" s="75">
        <v>144000</v>
      </c>
      <c r="Q200" s="75">
        <v>0</v>
      </c>
      <c r="R200" s="75">
        <v>0</v>
      </c>
      <c r="S200" s="98">
        <v>118080</v>
      </c>
      <c r="T200" s="98">
        <v>28700</v>
      </c>
      <c r="U200" s="98">
        <v>32220</v>
      </c>
      <c r="V200" s="140">
        <v>0</v>
      </c>
      <c r="W200" s="140"/>
      <c r="X200" s="98">
        <v>0</v>
      </c>
      <c r="Y200" s="98">
        <v>0</v>
      </c>
      <c r="Z200" s="98">
        <v>108000</v>
      </c>
      <c r="AA200" s="98">
        <v>144000</v>
      </c>
      <c r="AB200" s="98">
        <v>0</v>
      </c>
      <c r="AC200" s="78">
        <f t="shared" si="13"/>
        <v>398780</v>
      </c>
      <c r="AD200" s="78">
        <f t="shared" si="15"/>
        <v>431000</v>
      </c>
      <c r="AE200" s="77">
        <v>0</v>
      </c>
      <c r="AF200" s="77">
        <f t="shared" si="14"/>
        <v>431000</v>
      </c>
      <c r="AG200" s="100" t="s">
        <v>988</v>
      </c>
      <c r="AH200" s="94" t="s">
        <v>162</v>
      </c>
      <c r="AI200" s="108">
        <v>196</v>
      </c>
    </row>
    <row r="201" spans="1:35" ht="55.2" customHeight="1" x14ac:dyDescent="0.3">
      <c r="A201" s="76" t="s">
        <v>698</v>
      </c>
      <c r="B201" s="76" t="s">
        <v>326</v>
      </c>
      <c r="C201" s="97" t="s">
        <v>1424</v>
      </c>
      <c r="D201" s="93" t="s">
        <v>968</v>
      </c>
      <c r="E201" s="98">
        <v>359000</v>
      </c>
      <c r="F201" s="98">
        <v>0</v>
      </c>
      <c r="G201" s="98">
        <v>0</v>
      </c>
      <c r="H201" s="98">
        <v>0</v>
      </c>
      <c r="I201" s="79">
        <f t="shared" si="12"/>
        <v>0</v>
      </c>
      <c r="J201" s="75">
        <v>144000</v>
      </c>
      <c r="K201" s="75">
        <v>35000</v>
      </c>
      <c r="L201" s="75">
        <v>0</v>
      </c>
      <c r="M201" s="75">
        <v>0</v>
      </c>
      <c r="N201" s="75">
        <v>0</v>
      </c>
      <c r="O201" s="75">
        <v>36000</v>
      </c>
      <c r="P201" s="75">
        <v>144000</v>
      </c>
      <c r="Q201" s="75">
        <v>0</v>
      </c>
      <c r="R201" s="75">
        <v>0</v>
      </c>
      <c r="S201" s="98">
        <v>118080</v>
      </c>
      <c r="T201" s="98">
        <v>28700</v>
      </c>
      <c r="U201" s="98">
        <v>32220</v>
      </c>
      <c r="V201" s="140">
        <v>0</v>
      </c>
      <c r="W201" s="140"/>
      <c r="X201" s="98">
        <v>0</v>
      </c>
      <c r="Y201" s="98">
        <v>0</v>
      </c>
      <c r="Z201" s="98">
        <v>36000</v>
      </c>
      <c r="AA201" s="98">
        <v>144000</v>
      </c>
      <c r="AB201" s="98">
        <v>0</v>
      </c>
      <c r="AC201" s="78">
        <f t="shared" si="13"/>
        <v>326780</v>
      </c>
      <c r="AD201" s="78">
        <f t="shared" si="15"/>
        <v>359000</v>
      </c>
      <c r="AE201" s="77">
        <v>0</v>
      </c>
      <c r="AF201" s="77">
        <f t="shared" si="14"/>
        <v>359000</v>
      </c>
      <c r="AG201" s="100" t="s">
        <v>1031</v>
      </c>
      <c r="AH201" s="94" t="s">
        <v>162</v>
      </c>
      <c r="AI201" s="108">
        <v>197</v>
      </c>
    </row>
    <row r="202" spans="1:35" ht="55.2" customHeight="1" x14ac:dyDescent="0.3">
      <c r="A202" s="76" t="s">
        <v>699</v>
      </c>
      <c r="B202" s="76" t="s">
        <v>298</v>
      </c>
      <c r="C202" s="96" t="s">
        <v>1425</v>
      </c>
      <c r="D202" s="93" t="s">
        <v>968</v>
      </c>
      <c r="E202" s="98">
        <v>404500</v>
      </c>
      <c r="F202" s="98">
        <v>0</v>
      </c>
      <c r="G202" s="98">
        <v>3500</v>
      </c>
      <c r="H202" s="98">
        <v>0</v>
      </c>
      <c r="I202" s="79">
        <f t="shared" si="12"/>
        <v>3500</v>
      </c>
      <c r="J202" s="75">
        <v>144000</v>
      </c>
      <c r="K202" s="75">
        <v>35000</v>
      </c>
      <c r="L202" s="75">
        <v>0</v>
      </c>
      <c r="M202" s="75">
        <v>0</v>
      </c>
      <c r="N202" s="75">
        <v>0</v>
      </c>
      <c r="O202" s="75">
        <v>72000</v>
      </c>
      <c r="P202" s="75">
        <v>144000</v>
      </c>
      <c r="Q202" s="75">
        <v>6000</v>
      </c>
      <c r="R202" s="75">
        <v>0</v>
      </c>
      <c r="S202" s="98">
        <v>118080</v>
      </c>
      <c r="T202" s="98">
        <v>28700</v>
      </c>
      <c r="U202" s="98">
        <v>32220</v>
      </c>
      <c r="V202" s="140">
        <v>0</v>
      </c>
      <c r="W202" s="140"/>
      <c r="X202" s="98">
        <v>0</v>
      </c>
      <c r="Y202" s="98">
        <v>0</v>
      </c>
      <c r="Z202" s="98">
        <v>72000</v>
      </c>
      <c r="AA202" s="98">
        <v>144000</v>
      </c>
      <c r="AB202" s="98">
        <v>6000</v>
      </c>
      <c r="AC202" s="78">
        <f t="shared" si="13"/>
        <v>368780</v>
      </c>
      <c r="AD202" s="78">
        <f t="shared" si="15"/>
        <v>401000</v>
      </c>
      <c r="AE202" s="77">
        <v>0</v>
      </c>
      <c r="AF202" s="77">
        <f t="shared" si="14"/>
        <v>401000</v>
      </c>
      <c r="AG202" s="100" t="s">
        <v>1065</v>
      </c>
      <c r="AH202" s="94" t="s">
        <v>162</v>
      </c>
      <c r="AI202" s="108">
        <v>198</v>
      </c>
    </row>
    <row r="203" spans="1:35" ht="55.2" customHeight="1" x14ac:dyDescent="0.3">
      <c r="A203" s="76" t="s">
        <v>700</v>
      </c>
      <c r="B203" s="76">
        <v>97941598</v>
      </c>
      <c r="C203" s="97" t="s">
        <v>1426</v>
      </c>
      <c r="D203" s="93" t="s">
        <v>968</v>
      </c>
      <c r="E203" s="98">
        <v>395000</v>
      </c>
      <c r="F203" s="98">
        <v>0</v>
      </c>
      <c r="G203" s="98">
        <v>0</v>
      </c>
      <c r="H203" s="98">
        <v>0</v>
      </c>
      <c r="I203" s="79">
        <f t="shared" si="12"/>
        <v>0</v>
      </c>
      <c r="J203" s="75">
        <v>144000</v>
      </c>
      <c r="K203" s="75">
        <v>35000</v>
      </c>
      <c r="L203" s="75">
        <v>0</v>
      </c>
      <c r="M203" s="75">
        <v>0</v>
      </c>
      <c r="N203" s="75">
        <v>0</v>
      </c>
      <c r="O203" s="75">
        <v>72000</v>
      </c>
      <c r="P203" s="75">
        <v>144000</v>
      </c>
      <c r="Q203" s="75">
        <v>0</v>
      </c>
      <c r="R203" s="75">
        <v>0</v>
      </c>
      <c r="S203" s="98">
        <v>118080</v>
      </c>
      <c r="T203" s="98">
        <v>28700</v>
      </c>
      <c r="U203" s="98">
        <v>32220</v>
      </c>
      <c r="V203" s="140">
        <v>0</v>
      </c>
      <c r="W203" s="140"/>
      <c r="X203" s="98">
        <v>0</v>
      </c>
      <c r="Y203" s="98">
        <v>0</v>
      </c>
      <c r="Z203" s="98">
        <v>72000</v>
      </c>
      <c r="AA203" s="98">
        <v>144000</v>
      </c>
      <c r="AB203" s="98">
        <v>0</v>
      </c>
      <c r="AC203" s="78">
        <f t="shared" si="13"/>
        <v>362780</v>
      </c>
      <c r="AD203" s="78">
        <f t="shared" si="15"/>
        <v>395000</v>
      </c>
      <c r="AE203" s="77">
        <v>0</v>
      </c>
      <c r="AF203" s="77">
        <f t="shared" si="14"/>
        <v>395000</v>
      </c>
      <c r="AG203" s="100" t="s">
        <v>986</v>
      </c>
      <c r="AH203" s="94" t="s">
        <v>162</v>
      </c>
      <c r="AI203" s="108">
        <v>199</v>
      </c>
    </row>
    <row r="204" spans="1:35" ht="55.2" customHeight="1" x14ac:dyDescent="0.3">
      <c r="A204" s="76" t="s">
        <v>701</v>
      </c>
      <c r="B204" s="76">
        <v>39656700</v>
      </c>
      <c r="C204" s="97" t="s">
        <v>1427</v>
      </c>
      <c r="D204" s="93" t="s">
        <v>968</v>
      </c>
      <c r="E204" s="98">
        <v>395000</v>
      </c>
      <c r="F204" s="98">
        <v>0</v>
      </c>
      <c r="G204" s="98">
        <v>0</v>
      </c>
      <c r="H204" s="98">
        <v>0</v>
      </c>
      <c r="I204" s="79">
        <f t="shared" si="12"/>
        <v>0</v>
      </c>
      <c r="J204" s="75">
        <v>144000</v>
      </c>
      <c r="K204" s="75">
        <v>35000</v>
      </c>
      <c r="L204" s="75">
        <v>0</v>
      </c>
      <c r="M204" s="75">
        <v>0</v>
      </c>
      <c r="N204" s="75">
        <v>0</v>
      </c>
      <c r="O204" s="75">
        <v>72000</v>
      </c>
      <c r="P204" s="75">
        <v>144000</v>
      </c>
      <c r="Q204" s="75">
        <v>0</v>
      </c>
      <c r="R204" s="75">
        <v>0</v>
      </c>
      <c r="S204" s="98">
        <v>118080</v>
      </c>
      <c r="T204" s="98">
        <v>28700</v>
      </c>
      <c r="U204" s="98">
        <v>32220</v>
      </c>
      <c r="V204" s="140">
        <v>0</v>
      </c>
      <c r="W204" s="140"/>
      <c r="X204" s="98">
        <v>0</v>
      </c>
      <c r="Y204" s="98">
        <v>0</v>
      </c>
      <c r="Z204" s="98">
        <v>72000</v>
      </c>
      <c r="AA204" s="98">
        <v>144000</v>
      </c>
      <c r="AB204" s="98">
        <v>0</v>
      </c>
      <c r="AC204" s="78">
        <f t="shared" si="13"/>
        <v>362780</v>
      </c>
      <c r="AD204" s="78">
        <f t="shared" si="15"/>
        <v>395000</v>
      </c>
      <c r="AE204" s="77">
        <v>0</v>
      </c>
      <c r="AF204" s="77">
        <f t="shared" si="14"/>
        <v>395000</v>
      </c>
      <c r="AG204" s="100" t="s">
        <v>986</v>
      </c>
      <c r="AH204" s="94" t="s">
        <v>162</v>
      </c>
      <c r="AI204" s="108">
        <v>200</v>
      </c>
    </row>
    <row r="205" spans="1:35" ht="55.2" customHeight="1" x14ac:dyDescent="0.3">
      <c r="A205" s="76" t="s">
        <v>702</v>
      </c>
      <c r="B205" s="76">
        <v>98777693</v>
      </c>
      <c r="C205" s="122" t="s">
        <v>1428</v>
      </c>
      <c r="D205" s="93" t="s">
        <v>968</v>
      </c>
      <c r="E205" s="98">
        <v>437800</v>
      </c>
      <c r="F205" s="98">
        <v>56500</v>
      </c>
      <c r="G205" s="98">
        <v>300</v>
      </c>
      <c r="H205" s="98">
        <v>13000</v>
      </c>
      <c r="I205" s="79">
        <f t="shared" si="12"/>
        <v>13300</v>
      </c>
      <c r="J205" s="75">
        <v>144000</v>
      </c>
      <c r="K205" s="75">
        <v>35000</v>
      </c>
      <c r="L205" s="75">
        <v>0</v>
      </c>
      <c r="M205" s="75">
        <v>0</v>
      </c>
      <c r="N205" s="75">
        <v>0</v>
      </c>
      <c r="O205" s="75">
        <v>108000</v>
      </c>
      <c r="P205" s="75">
        <v>144000</v>
      </c>
      <c r="Q205" s="75">
        <v>6500</v>
      </c>
      <c r="R205" s="75">
        <v>43500</v>
      </c>
      <c r="S205" s="98">
        <v>118080</v>
      </c>
      <c r="T205" s="98">
        <v>28700</v>
      </c>
      <c r="U205" s="98">
        <v>32220</v>
      </c>
      <c r="V205" s="140">
        <v>0</v>
      </c>
      <c r="W205" s="140"/>
      <c r="X205" s="98">
        <v>0</v>
      </c>
      <c r="Y205" s="98">
        <v>0</v>
      </c>
      <c r="Z205" s="98">
        <v>108000</v>
      </c>
      <c r="AA205" s="98">
        <v>144000</v>
      </c>
      <c r="AB205" s="98">
        <v>6500</v>
      </c>
      <c r="AC205" s="78">
        <f t="shared" si="13"/>
        <v>405280</v>
      </c>
      <c r="AD205" s="78">
        <f t="shared" si="15"/>
        <v>437500</v>
      </c>
      <c r="AE205" s="77">
        <v>43500</v>
      </c>
      <c r="AF205" s="77">
        <f t="shared" si="14"/>
        <v>481000</v>
      </c>
      <c r="AG205" s="100" t="s">
        <v>1072</v>
      </c>
      <c r="AH205" s="94" t="s">
        <v>162</v>
      </c>
      <c r="AI205" s="108">
        <v>201</v>
      </c>
    </row>
    <row r="206" spans="1:35" ht="55.2" customHeight="1" x14ac:dyDescent="0.3">
      <c r="A206" s="76" t="s">
        <v>703</v>
      </c>
      <c r="B206" s="76">
        <v>47715077</v>
      </c>
      <c r="C206" s="97" t="s">
        <v>1429</v>
      </c>
      <c r="D206" s="93" t="s">
        <v>969</v>
      </c>
      <c r="E206" s="98">
        <v>225000</v>
      </c>
      <c r="F206" s="98">
        <v>38500</v>
      </c>
      <c r="G206" s="98">
        <v>45000</v>
      </c>
      <c r="H206" s="98">
        <v>11550</v>
      </c>
      <c r="I206" s="79">
        <f t="shared" si="12"/>
        <v>56550</v>
      </c>
      <c r="J206" s="75">
        <v>144000</v>
      </c>
      <c r="K206" s="75">
        <v>35000</v>
      </c>
      <c r="L206" s="75">
        <v>0</v>
      </c>
      <c r="M206" s="75">
        <v>0</v>
      </c>
      <c r="N206" s="75">
        <v>0</v>
      </c>
      <c r="O206" s="75">
        <v>0</v>
      </c>
      <c r="P206" s="75">
        <v>0</v>
      </c>
      <c r="Q206" s="75">
        <v>1000</v>
      </c>
      <c r="R206" s="75">
        <v>26950</v>
      </c>
      <c r="S206" s="98">
        <v>118080</v>
      </c>
      <c r="T206" s="98">
        <v>28700</v>
      </c>
      <c r="U206" s="98">
        <v>32220</v>
      </c>
      <c r="V206" s="140">
        <v>0</v>
      </c>
      <c r="W206" s="140"/>
      <c r="X206" s="98">
        <v>0</v>
      </c>
      <c r="Y206" s="98">
        <v>0</v>
      </c>
      <c r="Z206" s="98">
        <v>0</v>
      </c>
      <c r="AA206" s="98">
        <v>0</v>
      </c>
      <c r="AB206" s="98">
        <v>1000</v>
      </c>
      <c r="AC206" s="78">
        <f t="shared" si="13"/>
        <v>147780</v>
      </c>
      <c r="AD206" s="78">
        <f t="shared" si="15"/>
        <v>180000</v>
      </c>
      <c r="AE206" s="77">
        <v>26950</v>
      </c>
      <c r="AF206" s="77">
        <f t="shared" si="14"/>
        <v>206950</v>
      </c>
      <c r="AG206" s="100" t="s">
        <v>1073</v>
      </c>
      <c r="AH206" s="94" t="s">
        <v>163</v>
      </c>
      <c r="AI206" s="108">
        <v>202</v>
      </c>
    </row>
    <row r="207" spans="1:35" ht="55.2" customHeight="1" x14ac:dyDescent="0.3">
      <c r="A207" s="76" t="s">
        <v>704</v>
      </c>
      <c r="B207" s="76">
        <v>18424557</v>
      </c>
      <c r="C207" s="97" t="s">
        <v>1430</v>
      </c>
      <c r="D207" s="93" t="s">
        <v>969</v>
      </c>
      <c r="E207" s="98">
        <v>232250</v>
      </c>
      <c r="F207" s="98">
        <v>0</v>
      </c>
      <c r="G207" s="98">
        <v>46875</v>
      </c>
      <c r="H207" s="98">
        <v>0</v>
      </c>
      <c r="I207" s="79">
        <f t="shared" si="12"/>
        <v>46875</v>
      </c>
      <c r="J207" s="75">
        <v>144000</v>
      </c>
      <c r="K207" s="75">
        <v>35000</v>
      </c>
      <c r="L207" s="75">
        <v>0</v>
      </c>
      <c r="M207" s="75">
        <v>0</v>
      </c>
      <c r="N207" s="75">
        <v>0</v>
      </c>
      <c r="O207" s="75">
        <v>0</v>
      </c>
      <c r="P207" s="75">
        <v>0</v>
      </c>
      <c r="Q207" s="75">
        <v>6375</v>
      </c>
      <c r="R207" s="75">
        <v>0</v>
      </c>
      <c r="S207" s="98">
        <v>118080</v>
      </c>
      <c r="T207" s="98">
        <v>28700</v>
      </c>
      <c r="U207" s="98">
        <v>32220</v>
      </c>
      <c r="V207" s="140">
        <v>0</v>
      </c>
      <c r="W207" s="140"/>
      <c r="X207" s="98">
        <v>0</v>
      </c>
      <c r="Y207" s="98">
        <v>0</v>
      </c>
      <c r="Z207" s="98">
        <v>0</v>
      </c>
      <c r="AA207" s="98">
        <v>0</v>
      </c>
      <c r="AB207" s="98">
        <v>6375</v>
      </c>
      <c r="AC207" s="78">
        <f t="shared" si="13"/>
        <v>153155</v>
      </c>
      <c r="AD207" s="78">
        <f t="shared" si="15"/>
        <v>185375</v>
      </c>
      <c r="AE207" s="77">
        <v>0</v>
      </c>
      <c r="AF207" s="77">
        <f t="shared" si="14"/>
        <v>185375</v>
      </c>
      <c r="AG207" s="100" t="s">
        <v>1074</v>
      </c>
      <c r="AH207" s="94" t="s">
        <v>163</v>
      </c>
      <c r="AI207" s="108">
        <v>203</v>
      </c>
    </row>
    <row r="208" spans="1:35" ht="55.2" customHeight="1" x14ac:dyDescent="0.3">
      <c r="A208" s="83" t="s">
        <v>705</v>
      </c>
      <c r="B208" s="80">
        <v>47701025</v>
      </c>
      <c r="C208" s="97" t="s">
        <v>1431</v>
      </c>
      <c r="D208" s="93" t="s">
        <v>968</v>
      </c>
      <c r="E208" s="98">
        <v>424200</v>
      </c>
      <c r="F208" s="98">
        <v>25000</v>
      </c>
      <c r="G208" s="98">
        <v>0</v>
      </c>
      <c r="H208" s="98">
        <v>5000</v>
      </c>
      <c r="I208" s="79">
        <f t="shared" si="12"/>
        <v>5000</v>
      </c>
      <c r="J208" s="75">
        <v>144000</v>
      </c>
      <c r="K208" s="75">
        <v>35000</v>
      </c>
      <c r="L208" s="75">
        <v>0</v>
      </c>
      <c r="M208" s="75">
        <v>0</v>
      </c>
      <c r="N208" s="75">
        <v>0</v>
      </c>
      <c r="O208" s="75">
        <v>72000</v>
      </c>
      <c r="P208" s="75">
        <v>144000</v>
      </c>
      <c r="Q208" s="75">
        <v>29200</v>
      </c>
      <c r="R208" s="75">
        <v>20000</v>
      </c>
      <c r="S208" s="98">
        <v>118080</v>
      </c>
      <c r="T208" s="98">
        <v>28700</v>
      </c>
      <c r="U208" s="98">
        <v>32220</v>
      </c>
      <c r="V208" s="140">
        <v>0</v>
      </c>
      <c r="W208" s="140"/>
      <c r="X208" s="98">
        <v>0</v>
      </c>
      <c r="Y208" s="98">
        <v>0</v>
      </c>
      <c r="Z208" s="98">
        <v>72000</v>
      </c>
      <c r="AA208" s="98">
        <v>144000</v>
      </c>
      <c r="AB208" s="98">
        <v>29200</v>
      </c>
      <c r="AC208" s="78">
        <f t="shared" si="13"/>
        <v>391980</v>
      </c>
      <c r="AD208" s="78">
        <f t="shared" si="15"/>
        <v>424200</v>
      </c>
      <c r="AE208" s="77">
        <v>20000</v>
      </c>
      <c r="AF208" s="77">
        <f t="shared" si="14"/>
        <v>444200</v>
      </c>
      <c r="AG208" s="100" t="s">
        <v>1075</v>
      </c>
      <c r="AH208" s="94" t="s">
        <v>162</v>
      </c>
      <c r="AI208" s="108">
        <v>204</v>
      </c>
    </row>
    <row r="209" spans="1:35" ht="55.2" customHeight="1" x14ac:dyDescent="0.3">
      <c r="A209" s="83" t="s">
        <v>706</v>
      </c>
      <c r="B209" s="80">
        <v>62962343</v>
      </c>
      <c r="C209" s="95" t="s">
        <v>1432</v>
      </c>
      <c r="D209" s="93" t="s">
        <v>968</v>
      </c>
      <c r="E209" s="98">
        <v>395000</v>
      </c>
      <c r="F209" s="98">
        <v>31815</v>
      </c>
      <c r="G209" s="98">
        <v>0</v>
      </c>
      <c r="H209" s="98">
        <v>1815</v>
      </c>
      <c r="I209" s="79">
        <f t="shared" si="12"/>
        <v>1815</v>
      </c>
      <c r="J209" s="75">
        <v>144000</v>
      </c>
      <c r="K209" s="75">
        <v>35000</v>
      </c>
      <c r="L209" s="75">
        <v>0</v>
      </c>
      <c r="M209" s="75">
        <v>0</v>
      </c>
      <c r="N209" s="75">
        <v>0</v>
      </c>
      <c r="O209" s="75">
        <v>72000</v>
      </c>
      <c r="P209" s="75">
        <v>144000</v>
      </c>
      <c r="Q209" s="75">
        <v>0</v>
      </c>
      <c r="R209" s="75">
        <v>30000</v>
      </c>
      <c r="S209" s="98">
        <v>118080</v>
      </c>
      <c r="T209" s="98">
        <v>28700</v>
      </c>
      <c r="U209" s="98">
        <v>32220</v>
      </c>
      <c r="V209" s="140">
        <v>0</v>
      </c>
      <c r="W209" s="140"/>
      <c r="X209" s="98">
        <v>0</v>
      </c>
      <c r="Y209" s="98">
        <v>0</v>
      </c>
      <c r="Z209" s="98">
        <v>72000</v>
      </c>
      <c r="AA209" s="98">
        <v>144000</v>
      </c>
      <c r="AB209" s="98">
        <v>0</v>
      </c>
      <c r="AC209" s="78">
        <f t="shared" si="13"/>
        <v>362780</v>
      </c>
      <c r="AD209" s="78">
        <f t="shared" si="15"/>
        <v>395000</v>
      </c>
      <c r="AE209" s="77">
        <v>30000</v>
      </c>
      <c r="AF209" s="77">
        <f t="shared" si="14"/>
        <v>425000</v>
      </c>
      <c r="AG209" s="100" t="s">
        <v>1076</v>
      </c>
      <c r="AH209" s="94" t="s">
        <v>162</v>
      </c>
      <c r="AI209" s="108">
        <v>205</v>
      </c>
    </row>
    <row r="210" spans="1:35" ht="55.2" customHeight="1" x14ac:dyDescent="0.3">
      <c r="A210" s="83" t="s">
        <v>707</v>
      </c>
      <c r="B210" s="80">
        <v>20255395</v>
      </c>
      <c r="C210" s="97" t="s">
        <v>1433</v>
      </c>
      <c r="D210" s="93" t="s">
        <v>968</v>
      </c>
      <c r="E210" s="98">
        <v>359000</v>
      </c>
      <c r="F210" s="98">
        <v>0</v>
      </c>
      <c r="G210" s="98">
        <v>0</v>
      </c>
      <c r="H210" s="98">
        <v>0</v>
      </c>
      <c r="I210" s="79">
        <f t="shared" si="12"/>
        <v>0</v>
      </c>
      <c r="J210" s="75">
        <v>144000</v>
      </c>
      <c r="K210" s="75">
        <v>35000</v>
      </c>
      <c r="L210" s="75">
        <v>0</v>
      </c>
      <c r="M210" s="75">
        <v>0</v>
      </c>
      <c r="N210" s="75">
        <v>0</v>
      </c>
      <c r="O210" s="75">
        <v>36000</v>
      </c>
      <c r="P210" s="75">
        <v>144000</v>
      </c>
      <c r="Q210" s="75">
        <v>0</v>
      </c>
      <c r="R210" s="75">
        <v>0</v>
      </c>
      <c r="S210" s="98">
        <v>118080</v>
      </c>
      <c r="T210" s="98">
        <v>28700</v>
      </c>
      <c r="U210" s="98">
        <v>32220</v>
      </c>
      <c r="V210" s="140">
        <v>0</v>
      </c>
      <c r="W210" s="140"/>
      <c r="X210" s="98">
        <v>0</v>
      </c>
      <c r="Y210" s="98">
        <v>0</v>
      </c>
      <c r="Z210" s="98">
        <v>36000</v>
      </c>
      <c r="AA210" s="98">
        <v>144000</v>
      </c>
      <c r="AB210" s="98">
        <v>0</v>
      </c>
      <c r="AC210" s="78">
        <f t="shared" si="13"/>
        <v>326780</v>
      </c>
      <c r="AD210" s="78">
        <f t="shared" si="15"/>
        <v>359000</v>
      </c>
      <c r="AE210" s="77">
        <v>0</v>
      </c>
      <c r="AF210" s="77">
        <f t="shared" si="14"/>
        <v>359000</v>
      </c>
      <c r="AG210" s="100" t="s">
        <v>1077</v>
      </c>
      <c r="AH210" s="94" t="s">
        <v>162</v>
      </c>
      <c r="AI210" s="108">
        <v>206</v>
      </c>
    </row>
    <row r="211" spans="1:35" ht="55.2" customHeight="1" x14ac:dyDescent="0.3">
      <c r="A211" s="83" t="s">
        <v>708</v>
      </c>
      <c r="B211" s="80">
        <v>26097113</v>
      </c>
      <c r="C211" s="96" t="s">
        <v>1434</v>
      </c>
      <c r="D211" s="93" t="s">
        <v>968</v>
      </c>
      <c r="E211" s="98">
        <v>687000</v>
      </c>
      <c r="F211" s="98">
        <v>35000</v>
      </c>
      <c r="G211" s="98">
        <v>0</v>
      </c>
      <c r="H211" s="98">
        <v>0</v>
      </c>
      <c r="I211" s="79">
        <f t="shared" si="12"/>
        <v>0</v>
      </c>
      <c r="J211" s="75">
        <v>144000</v>
      </c>
      <c r="K211" s="75">
        <v>35000</v>
      </c>
      <c r="L211" s="75">
        <v>144000</v>
      </c>
      <c r="M211" s="75">
        <v>0</v>
      </c>
      <c r="N211" s="75">
        <v>0</v>
      </c>
      <c r="O211" s="75">
        <v>72000</v>
      </c>
      <c r="P211" s="75">
        <v>288000</v>
      </c>
      <c r="Q211" s="75">
        <v>4000</v>
      </c>
      <c r="R211" s="75">
        <v>35000</v>
      </c>
      <c r="S211" s="98">
        <v>118080</v>
      </c>
      <c r="T211" s="98">
        <v>28700</v>
      </c>
      <c r="U211" s="98">
        <v>32220</v>
      </c>
      <c r="V211" s="140">
        <v>144000</v>
      </c>
      <c r="W211" s="140"/>
      <c r="X211" s="98">
        <v>0</v>
      </c>
      <c r="Y211" s="98">
        <v>0</v>
      </c>
      <c r="Z211" s="98">
        <v>72000</v>
      </c>
      <c r="AA211" s="98">
        <v>288000</v>
      </c>
      <c r="AB211" s="98">
        <v>4000</v>
      </c>
      <c r="AC211" s="78">
        <f t="shared" si="13"/>
        <v>654780</v>
      </c>
      <c r="AD211" s="78">
        <f t="shared" si="15"/>
        <v>687000</v>
      </c>
      <c r="AE211" s="77">
        <v>35000</v>
      </c>
      <c r="AF211" s="77">
        <f t="shared" si="14"/>
        <v>722000</v>
      </c>
      <c r="AG211" s="100" t="s">
        <v>1078</v>
      </c>
      <c r="AH211" s="94" t="s">
        <v>162</v>
      </c>
      <c r="AI211" s="108">
        <v>207</v>
      </c>
    </row>
    <row r="212" spans="1:35" ht="55.2" customHeight="1" x14ac:dyDescent="0.3">
      <c r="A212" s="83" t="s">
        <v>709</v>
      </c>
      <c r="B212" s="80">
        <v>92065205</v>
      </c>
      <c r="C212" s="97" t="s">
        <v>1435</v>
      </c>
      <c r="D212" s="93" t="s">
        <v>968</v>
      </c>
      <c r="E212" s="98">
        <v>683000</v>
      </c>
      <c r="F212" s="98">
        <v>0</v>
      </c>
      <c r="G212" s="98">
        <v>0</v>
      </c>
      <c r="H212" s="98">
        <v>0</v>
      </c>
      <c r="I212" s="79">
        <f t="shared" si="12"/>
        <v>0</v>
      </c>
      <c r="J212" s="75">
        <v>144000</v>
      </c>
      <c r="K212" s="75">
        <v>35000</v>
      </c>
      <c r="L212" s="75">
        <v>144000</v>
      </c>
      <c r="M212" s="75">
        <v>0</v>
      </c>
      <c r="N212" s="75">
        <v>0</v>
      </c>
      <c r="O212" s="75">
        <v>72000</v>
      </c>
      <c r="P212" s="75">
        <v>288000</v>
      </c>
      <c r="Q212" s="75">
        <v>0</v>
      </c>
      <c r="R212" s="75">
        <v>0</v>
      </c>
      <c r="S212" s="98">
        <v>118080</v>
      </c>
      <c r="T212" s="98">
        <v>28700</v>
      </c>
      <c r="U212" s="98">
        <v>32220</v>
      </c>
      <c r="V212" s="140">
        <v>144000</v>
      </c>
      <c r="W212" s="140"/>
      <c r="X212" s="98">
        <v>0</v>
      </c>
      <c r="Y212" s="98">
        <v>0</v>
      </c>
      <c r="Z212" s="98">
        <v>72000</v>
      </c>
      <c r="AA212" s="98">
        <v>288000</v>
      </c>
      <c r="AB212" s="98">
        <v>0</v>
      </c>
      <c r="AC212" s="78">
        <f t="shared" si="13"/>
        <v>650780</v>
      </c>
      <c r="AD212" s="78">
        <f t="shared" si="15"/>
        <v>683000</v>
      </c>
      <c r="AE212" s="77">
        <v>0</v>
      </c>
      <c r="AF212" s="77">
        <f t="shared" si="14"/>
        <v>683000</v>
      </c>
      <c r="AG212" s="100" t="s">
        <v>1079</v>
      </c>
      <c r="AH212" s="94" t="s">
        <v>162</v>
      </c>
      <c r="AI212" s="108">
        <v>208</v>
      </c>
    </row>
    <row r="213" spans="1:35" ht="55.2" customHeight="1" x14ac:dyDescent="0.3">
      <c r="A213" s="83" t="s">
        <v>710</v>
      </c>
      <c r="B213" s="80">
        <v>99033600</v>
      </c>
      <c r="C213" s="97" t="s">
        <v>1436</v>
      </c>
      <c r="D213" s="93" t="s">
        <v>968</v>
      </c>
      <c r="E213" s="98">
        <v>683000</v>
      </c>
      <c r="F213" s="98">
        <v>0</v>
      </c>
      <c r="G213" s="98">
        <v>0</v>
      </c>
      <c r="H213" s="98">
        <v>0</v>
      </c>
      <c r="I213" s="79">
        <f t="shared" si="12"/>
        <v>0</v>
      </c>
      <c r="J213" s="75">
        <v>144000</v>
      </c>
      <c r="K213" s="75">
        <v>35000</v>
      </c>
      <c r="L213" s="75">
        <v>144000</v>
      </c>
      <c r="M213" s="75">
        <v>0</v>
      </c>
      <c r="N213" s="75">
        <v>0</v>
      </c>
      <c r="O213" s="75">
        <v>72000</v>
      </c>
      <c r="P213" s="75">
        <v>288000</v>
      </c>
      <c r="Q213" s="75">
        <v>0</v>
      </c>
      <c r="R213" s="75">
        <v>0</v>
      </c>
      <c r="S213" s="98">
        <v>118080</v>
      </c>
      <c r="T213" s="98">
        <v>28700</v>
      </c>
      <c r="U213" s="98">
        <v>32220</v>
      </c>
      <c r="V213" s="140">
        <v>144000</v>
      </c>
      <c r="W213" s="140"/>
      <c r="X213" s="98">
        <v>0</v>
      </c>
      <c r="Y213" s="98">
        <v>0</v>
      </c>
      <c r="Z213" s="98">
        <v>72000</v>
      </c>
      <c r="AA213" s="98">
        <v>288000</v>
      </c>
      <c r="AB213" s="98">
        <v>0</v>
      </c>
      <c r="AC213" s="78">
        <f t="shared" si="13"/>
        <v>650780</v>
      </c>
      <c r="AD213" s="78">
        <f t="shared" si="15"/>
        <v>683000</v>
      </c>
      <c r="AE213" s="77">
        <v>0</v>
      </c>
      <c r="AF213" s="77">
        <f t="shared" si="14"/>
        <v>683000</v>
      </c>
      <c r="AG213" s="100" t="s">
        <v>1079</v>
      </c>
      <c r="AH213" s="94" t="s">
        <v>162</v>
      </c>
      <c r="AI213" s="108">
        <v>209</v>
      </c>
    </row>
    <row r="214" spans="1:35" ht="55.2" customHeight="1" x14ac:dyDescent="0.3">
      <c r="A214" s="83" t="s">
        <v>711</v>
      </c>
      <c r="B214" s="80">
        <v>72161052</v>
      </c>
      <c r="C214" s="97" t="s">
        <v>1437</v>
      </c>
      <c r="D214" s="93" t="s">
        <v>968</v>
      </c>
      <c r="E214" s="98">
        <v>400000</v>
      </c>
      <c r="F214" s="98">
        <v>0</v>
      </c>
      <c r="G214" s="98">
        <v>0</v>
      </c>
      <c r="H214" s="98">
        <v>0</v>
      </c>
      <c r="I214" s="79">
        <f t="shared" si="12"/>
        <v>0</v>
      </c>
      <c r="J214" s="75">
        <v>144000</v>
      </c>
      <c r="K214" s="75">
        <v>40000</v>
      </c>
      <c r="L214" s="75">
        <v>0</v>
      </c>
      <c r="M214" s="75">
        <v>0</v>
      </c>
      <c r="N214" s="75">
        <v>0</v>
      </c>
      <c r="O214" s="75">
        <v>72000</v>
      </c>
      <c r="P214" s="75">
        <v>144000</v>
      </c>
      <c r="Q214" s="75">
        <v>0</v>
      </c>
      <c r="R214" s="75">
        <v>0</v>
      </c>
      <c r="S214" s="98">
        <v>118080</v>
      </c>
      <c r="T214" s="98">
        <v>32800</v>
      </c>
      <c r="U214" s="98">
        <v>33120</v>
      </c>
      <c r="V214" s="140">
        <v>0</v>
      </c>
      <c r="W214" s="140"/>
      <c r="X214" s="98">
        <v>0</v>
      </c>
      <c r="Y214" s="98">
        <v>0</v>
      </c>
      <c r="Z214" s="98">
        <v>72000</v>
      </c>
      <c r="AA214" s="98">
        <v>144000</v>
      </c>
      <c r="AB214" s="98">
        <v>0</v>
      </c>
      <c r="AC214" s="78">
        <f t="shared" si="13"/>
        <v>366880</v>
      </c>
      <c r="AD214" s="78">
        <f t="shared" si="15"/>
        <v>400000</v>
      </c>
      <c r="AE214" s="77">
        <v>0</v>
      </c>
      <c r="AF214" s="77">
        <f t="shared" si="14"/>
        <v>400000</v>
      </c>
      <c r="AG214" s="100" t="s">
        <v>1080</v>
      </c>
      <c r="AH214" s="94" t="s">
        <v>162</v>
      </c>
      <c r="AI214" s="108">
        <v>210</v>
      </c>
    </row>
    <row r="215" spans="1:35" ht="55.2" customHeight="1" x14ac:dyDescent="0.3">
      <c r="A215" s="83" t="s">
        <v>712</v>
      </c>
      <c r="B215" s="80">
        <v>78940850</v>
      </c>
      <c r="C215" s="97" t="s">
        <v>1438</v>
      </c>
      <c r="D215" s="93" t="s">
        <v>968</v>
      </c>
      <c r="E215" s="98">
        <v>655500</v>
      </c>
      <c r="F215" s="98">
        <v>46500</v>
      </c>
      <c r="G215" s="98">
        <v>0</v>
      </c>
      <c r="H215" s="98">
        <v>0</v>
      </c>
      <c r="I215" s="79">
        <f t="shared" si="12"/>
        <v>0</v>
      </c>
      <c r="J215" s="75">
        <v>144000</v>
      </c>
      <c r="K215" s="75">
        <v>40000</v>
      </c>
      <c r="L215" s="75">
        <v>144000</v>
      </c>
      <c r="M215" s="75">
        <v>0</v>
      </c>
      <c r="N215" s="75">
        <v>0</v>
      </c>
      <c r="O215" s="75">
        <v>36000</v>
      </c>
      <c r="P215" s="75">
        <v>288000</v>
      </c>
      <c r="Q215" s="75">
        <v>3500</v>
      </c>
      <c r="R215" s="75">
        <v>46500</v>
      </c>
      <c r="S215" s="98">
        <v>118080</v>
      </c>
      <c r="T215" s="98">
        <v>32800</v>
      </c>
      <c r="U215" s="98">
        <v>33120</v>
      </c>
      <c r="V215" s="140">
        <v>144000</v>
      </c>
      <c r="W215" s="140"/>
      <c r="X215" s="98">
        <v>0</v>
      </c>
      <c r="Y215" s="98">
        <v>0</v>
      </c>
      <c r="Z215" s="98">
        <v>36000</v>
      </c>
      <c r="AA215" s="98">
        <v>288000</v>
      </c>
      <c r="AB215" s="98">
        <v>3500</v>
      </c>
      <c r="AC215" s="78">
        <f t="shared" si="13"/>
        <v>622380</v>
      </c>
      <c r="AD215" s="78">
        <f t="shared" si="15"/>
        <v>655500</v>
      </c>
      <c r="AE215" s="77">
        <v>46500</v>
      </c>
      <c r="AF215" s="77">
        <f t="shared" si="14"/>
        <v>702000</v>
      </c>
      <c r="AG215" s="100" t="s">
        <v>1081</v>
      </c>
      <c r="AH215" s="94" t="s">
        <v>162</v>
      </c>
      <c r="AI215" s="108">
        <v>211</v>
      </c>
    </row>
    <row r="216" spans="1:35" ht="55.2" customHeight="1" x14ac:dyDescent="0.3">
      <c r="A216" s="83" t="s">
        <v>713</v>
      </c>
      <c r="B216" s="80">
        <v>78935771</v>
      </c>
      <c r="C216" s="97" t="s">
        <v>1439</v>
      </c>
      <c r="D216" s="93" t="s">
        <v>968</v>
      </c>
      <c r="E216" s="98">
        <v>395000</v>
      </c>
      <c r="F216" s="98">
        <v>0</v>
      </c>
      <c r="G216" s="98">
        <v>0</v>
      </c>
      <c r="H216" s="98">
        <v>0</v>
      </c>
      <c r="I216" s="79">
        <f t="shared" si="12"/>
        <v>0</v>
      </c>
      <c r="J216" s="75">
        <v>144000</v>
      </c>
      <c r="K216" s="75">
        <v>35000</v>
      </c>
      <c r="L216" s="75">
        <v>0</v>
      </c>
      <c r="M216" s="75">
        <v>0</v>
      </c>
      <c r="N216" s="75">
        <v>0</v>
      </c>
      <c r="O216" s="75">
        <v>72000</v>
      </c>
      <c r="P216" s="75">
        <v>144000</v>
      </c>
      <c r="Q216" s="75">
        <v>0</v>
      </c>
      <c r="R216" s="75">
        <v>0</v>
      </c>
      <c r="S216" s="98">
        <v>118080</v>
      </c>
      <c r="T216" s="98">
        <v>28700</v>
      </c>
      <c r="U216" s="98">
        <v>32220</v>
      </c>
      <c r="V216" s="140">
        <v>0</v>
      </c>
      <c r="W216" s="140"/>
      <c r="X216" s="98">
        <v>0</v>
      </c>
      <c r="Y216" s="98">
        <v>0</v>
      </c>
      <c r="Z216" s="98">
        <v>72000</v>
      </c>
      <c r="AA216" s="98">
        <v>144000</v>
      </c>
      <c r="AB216" s="98">
        <v>0</v>
      </c>
      <c r="AC216" s="78">
        <f t="shared" si="13"/>
        <v>362780</v>
      </c>
      <c r="AD216" s="78">
        <f t="shared" si="15"/>
        <v>395000</v>
      </c>
      <c r="AE216" s="77">
        <v>0</v>
      </c>
      <c r="AF216" s="77">
        <f t="shared" si="14"/>
        <v>395000</v>
      </c>
      <c r="AG216" s="100" t="s">
        <v>986</v>
      </c>
      <c r="AH216" s="94" t="s">
        <v>162</v>
      </c>
      <c r="AI216" s="108">
        <v>212</v>
      </c>
    </row>
    <row r="217" spans="1:35" ht="55.2" customHeight="1" x14ac:dyDescent="0.3">
      <c r="A217" s="83" t="s">
        <v>714</v>
      </c>
      <c r="B217" s="80">
        <v>72301286</v>
      </c>
      <c r="C217" s="95" t="s">
        <v>1440</v>
      </c>
      <c r="D217" s="93" t="s">
        <v>968</v>
      </c>
      <c r="E217" s="98">
        <v>395000</v>
      </c>
      <c r="F217" s="98">
        <v>0</v>
      </c>
      <c r="G217" s="98">
        <v>0</v>
      </c>
      <c r="H217" s="98">
        <v>0</v>
      </c>
      <c r="I217" s="79">
        <f t="shared" si="12"/>
        <v>0</v>
      </c>
      <c r="J217" s="75">
        <v>144000</v>
      </c>
      <c r="K217" s="75">
        <v>35000</v>
      </c>
      <c r="L217" s="75">
        <v>0</v>
      </c>
      <c r="M217" s="75">
        <v>0</v>
      </c>
      <c r="N217" s="75">
        <v>0</v>
      </c>
      <c r="O217" s="75">
        <v>72000</v>
      </c>
      <c r="P217" s="75">
        <v>144000</v>
      </c>
      <c r="Q217" s="75">
        <v>0</v>
      </c>
      <c r="R217" s="75">
        <v>0</v>
      </c>
      <c r="S217" s="98">
        <v>118080</v>
      </c>
      <c r="T217" s="98">
        <v>28700</v>
      </c>
      <c r="U217" s="98">
        <v>32220</v>
      </c>
      <c r="V217" s="140">
        <v>0</v>
      </c>
      <c r="W217" s="140"/>
      <c r="X217" s="98">
        <v>0</v>
      </c>
      <c r="Y217" s="98">
        <v>0</v>
      </c>
      <c r="Z217" s="98">
        <v>72000</v>
      </c>
      <c r="AA217" s="98">
        <v>144000</v>
      </c>
      <c r="AB217" s="98">
        <v>0</v>
      </c>
      <c r="AC217" s="78">
        <f t="shared" si="13"/>
        <v>362780</v>
      </c>
      <c r="AD217" s="78">
        <f t="shared" si="15"/>
        <v>395000</v>
      </c>
      <c r="AE217" s="77">
        <v>0</v>
      </c>
      <c r="AF217" s="77">
        <f t="shared" si="14"/>
        <v>395000</v>
      </c>
      <c r="AG217" s="100" t="s">
        <v>986</v>
      </c>
      <c r="AH217" s="94" t="s">
        <v>162</v>
      </c>
      <c r="AI217" s="108">
        <v>213</v>
      </c>
    </row>
    <row r="218" spans="1:35" ht="55.2" customHeight="1" x14ac:dyDescent="0.3">
      <c r="A218" s="83" t="s">
        <v>715</v>
      </c>
      <c r="B218" s="80" t="s">
        <v>327</v>
      </c>
      <c r="C218" s="94" t="s">
        <v>1441</v>
      </c>
      <c r="D218" s="93" t="s">
        <v>968</v>
      </c>
      <c r="E218" s="98">
        <v>395000</v>
      </c>
      <c r="F218" s="98">
        <v>0</v>
      </c>
      <c r="G218" s="98">
        <v>0</v>
      </c>
      <c r="H218" s="98">
        <v>0</v>
      </c>
      <c r="I218" s="79">
        <f t="shared" si="12"/>
        <v>0</v>
      </c>
      <c r="J218" s="75">
        <v>144000</v>
      </c>
      <c r="K218" s="75">
        <v>35000</v>
      </c>
      <c r="L218" s="75">
        <v>0</v>
      </c>
      <c r="M218" s="75">
        <v>0</v>
      </c>
      <c r="N218" s="75">
        <v>0</v>
      </c>
      <c r="O218" s="75">
        <v>72000</v>
      </c>
      <c r="P218" s="75">
        <v>144000</v>
      </c>
      <c r="Q218" s="75">
        <v>0</v>
      </c>
      <c r="R218" s="75">
        <v>0</v>
      </c>
      <c r="S218" s="98">
        <v>118080</v>
      </c>
      <c r="T218" s="98">
        <v>28700</v>
      </c>
      <c r="U218" s="98">
        <v>32220</v>
      </c>
      <c r="V218" s="140">
        <v>0</v>
      </c>
      <c r="W218" s="140"/>
      <c r="X218" s="98">
        <v>0</v>
      </c>
      <c r="Y218" s="98">
        <v>0</v>
      </c>
      <c r="Z218" s="98">
        <v>72000</v>
      </c>
      <c r="AA218" s="98">
        <v>144000</v>
      </c>
      <c r="AB218" s="98">
        <v>0</v>
      </c>
      <c r="AC218" s="78">
        <f t="shared" si="13"/>
        <v>362780</v>
      </c>
      <c r="AD218" s="78">
        <f t="shared" si="15"/>
        <v>395000</v>
      </c>
      <c r="AE218" s="77">
        <v>0</v>
      </c>
      <c r="AF218" s="77">
        <f t="shared" si="14"/>
        <v>395000</v>
      </c>
      <c r="AG218" s="100" t="s">
        <v>986</v>
      </c>
      <c r="AH218" s="94" t="s">
        <v>162</v>
      </c>
      <c r="AI218" s="108">
        <v>214</v>
      </c>
    </row>
    <row r="219" spans="1:35" ht="55.2" customHeight="1" x14ac:dyDescent="0.3">
      <c r="A219" s="83" t="s">
        <v>716</v>
      </c>
      <c r="B219" s="80" t="s">
        <v>252</v>
      </c>
      <c r="C219" s="118" t="s">
        <v>1442</v>
      </c>
      <c r="D219" s="93" t="s">
        <v>968</v>
      </c>
      <c r="E219" s="98">
        <v>431000</v>
      </c>
      <c r="F219" s="98">
        <v>0</v>
      </c>
      <c r="G219" s="98">
        <v>0</v>
      </c>
      <c r="H219" s="98">
        <v>0</v>
      </c>
      <c r="I219" s="79">
        <f t="shared" si="12"/>
        <v>0</v>
      </c>
      <c r="J219" s="75">
        <v>144000</v>
      </c>
      <c r="K219" s="75">
        <v>35000</v>
      </c>
      <c r="L219" s="75">
        <v>0</v>
      </c>
      <c r="M219" s="75">
        <v>0</v>
      </c>
      <c r="N219" s="75">
        <v>0</v>
      </c>
      <c r="O219" s="75">
        <v>108000</v>
      </c>
      <c r="P219" s="75">
        <v>144000</v>
      </c>
      <c r="Q219" s="75">
        <v>0</v>
      </c>
      <c r="R219" s="75">
        <v>0</v>
      </c>
      <c r="S219" s="98">
        <v>118080</v>
      </c>
      <c r="T219" s="98">
        <v>28700</v>
      </c>
      <c r="U219" s="98">
        <v>32220</v>
      </c>
      <c r="V219" s="140">
        <v>0</v>
      </c>
      <c r="W219" s="140"/>
      <c r="X219" s="98">
        <v>0</v>
      </c>
      <c r="Y219" s="98">
        <v>0</v>
      </c>
      <c r="Z219" s="98">
        <v>108000</v>
      </c>
      <c r="AA219" s="98">
        <v>144000</v>
      </c>
      <c r="AB219" s="98">
        <v>0</v>
      </c>
      <c r="AC219" s="78">
        <f t="shared" si="13"/>
        <v>398780</v>
      </c>
      <c r="AD219" s="78">
        <f t="shared" si="15"/>
        <v>431000</v>
      </c>
      <c r="AE219" s="77">
        <v>0</v>
      </c>
      <c r="AF219" s="77">
        <f t="shared" si="14"/>
        <v>431000</v>
      </c>
      <c r="AG219" s="100" t="s">
        <v>988</v>
      </c>
      <c r="AH219" s="94" t="s">
        <v>162</v>
      </c>
      <c r="AI219" s="108">
        <v>215</v>
      </c>
    </row>
    <row r="220" spans="1:35" ht="55.2" customHeight="1" x14ac:dyDescent="0.3">
      <c r="A220" s="83" t="s">
        <v>717</v>
      </c>
      <c r="B220" s="80" t="s">
        <v>392</v>
      </c>
      <c r="C220" s="94" t="s">
        <v>1443</v>
      </c>
      <c r="D220" s="93" t="s">
        <v>968</v>
      </c>
      <c r="E220" s="98">
        <v>647000</v>
      </c>
      <c r="F220" s="98">
        <v>0</v>
      </c>
      <c r="G220" s="98">
        <v>0</v>
      </c>
      <c r="H220" s="98">
        <v>0</v>
      </c>
      <c r="I220" s="79">
        <f t="shared" si="12"/>
        <v>0</v>
      </c>
      <c r="J220" s="75">
        <v>144000</v>
      </c>
      <c r="K220" s="75">
        <v>35000</v>
      </c>
      <c r="L220" s="75">
        <v>144000</v>
      </c>
      <c r="M220" s="75">
        <v>0</v>
      </c>
      <c r="N220" s="75">
        <v>0</v>
      </c>
      <c r="O220" s="75">
        <v>36000</v>
      </c>
      <c r="P220" s="75">
        <v>288000</v>
      </c>
      <c r="Q220" s="75">
        <v>0</v>
      </c>
      <c r="R220" s="75">
        <v>0</v>
      </c>
      <c r="S220" s="98">
        <v>118080</v>
      </c>
      <c r="T220" s="98">
        <v>28700</v>
      </c>
      <c r="U220" s="98">
        <v>32220</v>
      </c>
      <c r="V220" s="140">
        <v>144000</v>
      </c>
      <c r="W220" s="140"/>
      <c r="X220" s="98">
        <v>0</v>
      </c>
      <c r="Y220" s="98">
        <v>0</v>
      </c>
      <c r="Z220" s="98">
        <v>36000</v>
      </c>
      <c r="AA220" s="98">
        <v>288000</v>
      </c>
      <c r="AB220" s="98">
        <v>0</v>
      </c>
      <c r="AC220" s="78">
        <f t="shared" si="13"/>
        <v>614780</v>
      </c>
      <c r="AD220" s="78">
        <f t="shared" si="15"/>
        <v>647000</v>
      </c>
      <c r="AE220" s="77">
        <v>0</v>
      </c>
      <c r="AF220" s="77">
        <f t="shared" si="14"/>
        <v>647000</v>
      </c>
      <c r="AG220" s="100" t="s">
        <v>1082</v>
      </c>
      <c r="AH220" s="94" t="s">
        <v>162</v>
      </c>
      <c r="AI220" s="108">
        <v>216</v>
      </c>
    </row>
    <row r="221" spans="1:35" ht="55.2" customHeight="1" x14ac:dyDescent="0.3">
      <c r="A221" s="83" t="s">
        <v>718</v>
      </c>
      <c r="B221" s="80" t="s">
        <v>719</v>
      </c>
      <c r="C221" s="95" t="s">
        <v>1444</v>
      </c>
      <c r="D221" s="93" t="s">
        <v>968</v>
      </c>
      <c r="E221" s="98">
        <v>683000</v>
      </c>
      <c r="F221" s="98">
        <v>36000</v>
      </c>
      <c r="G221" s="98">
        <v>0</v>
      </c>
      <c r="H221" s="98">
        <v>0</v>
      </c>
      <c r="I221" s="79">
        <f t="shared" si="12"/>
        <v>0</v>
      </c>
      <c r="J221" s="75">
        <v>144000</v>
      </c>
      <c r="K221" s="75">
        <v>35000</v>
      </c>
      <c r="L221" s="75">
        <v>144000</v>
      </c>
      <c r="M221" s="75">
        <v>0</v>
      </c>
      <c r="N221" s="75">
        <v>0</v>
      </c>
      <c r="O221" s="75">
        <v>72000</v>
      </c>
      <c r="P221" s="75">
        <v>288000</v>
      </c>
      <c r="Q221" s="75">
        <v>0</v>
      </c>
      <c r="R221" s="75">
        <v>36000</v>
      </c>
      <c r="S221" s="98">
        <v>118080</v>
      </c>
      <c r="T221" s="98">
        <v>28700</v>
      </c>
      <c r="U221" s="98">
        <v>32220</v>
      </c>
      <c r="V221" s="140">
        <v>144000</v>
      </c>
      <c r="W221" s="140"/>
      <c r="X221" s="98">
        <v>0</v>
      </c>
      <c r="Y221" s="98">
        <v>0</v>
      </c>
      <c r="Z221" s="98">
        <v>72000</v>
      </c>
      <c r="AA221" s="98">
        <v>288000</v>
      </c>
      <c r="AB221" s="98">
        <v>0</v>
      </c>
      <c r="AC221" s="78">
        <f t="shared" si="13"/>
        <v>650780</v>
      </c>
      <c r="AD221" s="78">
        <f t="shared" si="15"/>
        <v>683000</v>
      </c>
      <c r="AE221" s="77">
        <v>36000</v>
      </c>
      <c r="AF221" s="77">
        <f t="shared" si="14"/>
        <v>719000</v>
      </c>
      <c r="AG221" s="100" t="s">
        <v>1083</v>
      </c>
      <c r="AH221" s="94" t="s">
        <v>162</v>
      </c>
      <c r="AI221" s="108">
        <v>217</v>
      </c>
    </row>
    <row r="222" spans="1:35" ht="55.2" customHeight="1" x14ac:dyDescent="0.3">
      <c r="A222" s="83" t="s">
        <v>720</v>
      </c>
      <c r="B222" s="80" t="s">
        <v>305</v>
      </c>
      <c r="C222" s="95" t="s">
        <v>1445</v>
      </c>
      <c r="D222" s="93" t="s">
        <v>968</v>
      </c>
      <c r="E222" s="98">
        <v>683000</v>
      </c>
      <c r="F222" s="98">
        <v>0</v>
      </c>
      <c r="G222" s="98">
        <v>0</v>
      </c>
      <c r="H222" s="98">
        <v>0</v>
      </c>
      <c r="I222" s="79">
        <f t="shared" si="12"/>
        <v>0</v>
      </c>
      <c r="J222" s="75">
        <v>144000</v>
      </c>
      <c r="K222" s="75">
        <v>35000</v>
      </c>
      <c r="L222" s="75">
        <v>144000</v>
      </c>
      <c r="M222" s="75">
        <v>0</v>
      </c>
      <c r="N222" s="75">
        <v>0</v>
      </c>
      <c r="O222" s="75">
        <v>72000</v>
      </c>
      <c r="P222" s="75">
        <v>288000</v>
      </c>
      <c r="Q222" s="75">
        <v>0</v>
      </c>
      <c r="R222" s="75">
        <v>0</v>
      </c>
      <c r="S222" s="98">
        <v>118080</v>
      </c>
      <c r="T222" s="98">
        <v>28700</v>
      </c>
      <c r="U222" s="98">
        <v>32220</v>
      </c>
      <c r="V222" s="140">
        <v>144000</v>
      </c>
      <c r="W222" s="140"/>
      <c r="X222" s="98">
        <v>0</v>
      </c>
      <c r="Y222" s="98">
        <v>0</v>
      </c>
      <c r="Z222" s="98">
        <v>72000</v>
      </c>
      <c r="AA222" s="98">
        <v>288000</v>
      </c>
      <c r="AB222" s="98">
        <v>0</v>
      </c>
      <c r="AC222" s="78">
        <f t="shared" si="13"/>
        <v>650780</v>
      </c>
      <c r="AD222" s="78">
        <f t="shared" si="15"/>
        <v>683000</v>
      </c>
      <c r="AE222" s="77">
        <v>0</v>
      </c>
      <c r="AF222" s="77">
        <f t="shared" si="14"/>
        <v>683000</v>
      </c>
      <c r="AG222" s="100" t="s">
        <v>980</v>
      </c>
      <c r="AH222" s="94" t="s">
        <v>162</v>
      </c>
      <c r="AI222" s="108">
        <v>218</v>
      </c>
    </row>
    <row r="223" spans="1:35" ht="55.2" customHeight="1" x14ac:dyDescent="0.3">
      <c r="A223" s="83" t="s">
        <v>721</v>
      </c>
      <c r="B223" s="80" t="s">
        <v>287</v>
      </c>
      <c r="C223" s="94" t="s">
        <v>1446</v>
      </c>
      <c r="D223" s="93" t="s">
        <v>968</v>
      </c>
      <c r="E223" s="98">
        <v>395000</v>
      </c>
      <c r="F223" s="98">
        <v>0</v>
      </c>
      <c r="G223" s="98">
        <v>0</v>
      </c>
      <c r="H223" s="98">
        <v>0</v>
      </c>
      <c r="I223" s="79">
        <f t="shared" si="12"/>
        <v>0</v>
      </c>
      <c r="J223" s="75">
        <v>144000</v>
      </c>
      <c r="K223" s="75">
        <v>35000</v>
      </c>
      <c r="L223" s="75">
        <v>0</v>
      </c>
      <c r="M223" s="75">
        <v>0</v>
      </c>
      <c r="N223" s="75">
        <v>0</v>
      </c>
      <c r="O223" s="75">
        <v>72000</v>
      </c>
      <c r="P223" s="75">
        <v>144000</v>
      </c>
      <c r="Q223" s="75">
        <v>0</v>
      </c>
      <c r="R223" s="75">
        <v>0</v>
      </c>
      <c r="S223" s="98">
        <v>118080</v>
      </c>
      <c r="T223" s="98">
        <v>28700</v>
      </c>
      <c r="U223" s="98">
        <v>32220</v>
      </c>
      <c r="V223" s="140">
        <v>0</v>
      </c>
      <c r="W223" s="140"/>
      <c r="X223" s="98">
        <v>0</v>
      </c>
      <c r="Y223" s="98">
        <v>0</v>
      </c>
      <c r="Z223" s="98">
        <v>72000</v>
      </c>
      <c r="AA223" s="98">
        <v>144000</v>
      </c>
      <c r="AB223" s="98">
        <v>0</v>
      </c>
      <c r="AC223" s="78">
        <f t="shared" si="13"/>
        <v>362780</v>
      </c>
      <c r="AD223" s="78">
        <f t="shared" si="15"/>
        <v>395000</v>
      </c>
      <c r="AE223" s="77">
        <v>0</v>
      </c>
      <c r="AF223" s="77">
        <f t="shared" si="14"/>
        <v>395000</v>
      </c>
      <c r="AG223" s="100" t="s">
        <v>986</v>
      </c>
      <c r="AH223" s="94" t="s">
        <v>162</v>
      </c>
      <c r="AI223" s="108">
        <v>219</v>
      </c>
    </row>
    <row r="224" spans="1:35" ht="55.2" customHeight="1" x14ac:dyDescent="0.3">
      <c r="A224" s="83" t="s">
        <v>722</v>
      </c>
      <c r="B224" s="80" t="s">
        <v>297</v>
      </c>
      <c r="C224" s="94" t="s">
        <v>1447</v>
      </c>
      <c r="D224" s="93" t="s">
        <v>968</v>
      </c>
      <c r="E224" s="98">
        <v>395000</v>
      </c>
      <c r="F224" s="98">
        <v>0</v>
      </c>
      <c r="G224" s="98">
        <v>0</v>
      </c>
      <c r="H224" s="98">
        <v>0</v>
      </c>
      <c r="I224" s="79">
        <f t="shared" si="12"/>
        <v>0</v>
      </c>
      <c r="J224" s="75">
        <v>144000</v>
      </c>
      <c r="K224" s="75">
        <v>35000</v>
      </c>
      <c r="L224" s="75">
        <v>0</v>
      </c>
      <c r="M224" s="75">
        <v>0</v>
      </c>
      <c r="N224" s="75">
        <v>0</v>
      </c>
      <c r="O224" s="75">
        <v>72000</v>
      </c>
      <c r="P224" s="75">
        <v>144000</v>
      </c>
      <c r="Q224" s="75">
        <v>0</v>
      </c>
      <c r="R224" s="75">
        <v>0</v>
      </c>
      <c r="S224" s="98">
        <v>118080</v>
      </c>
      <c r="T224" s="98">
        <v>28700</v>
      </c>
      <c r="U224" s="98">
        <v>32220</v>
      </c>
      <c r="V224" s="140">
        <v>0</v>
      </c>
      <c r="W224" s="140"/>
      <c r="X224" s="98">
        <v>0</v>
      </c>
      <c r="Y224" s="98">
        <v>0</v>
      </c>
      <c r="Z224" s="98">
        <v>72000</v>
      </c>
      <c r="AA224" s="98">
        <v>144000</v>
      </c>
      <c r="AB224" s="98">
        <v>0</v>
      </c>
      <c r="AC224" s="78">
        <f t="shared" si="13"/>
        <v>362780</v>
      </c>
      <c r="AD224" s="78">
        <f t="shared" si="15"/>
        <v>395000</v>
      </c>
      <c r="AE224" s="77">
        <v>0</v>
      </c>
      <c r="AF224" s="77">
        <f t="shared" si="14"/>
        <v>395000</v>
      </c>
      <c r="AG224" s="100" t="s">
        <v>986</v>
      </c>
      <c r="AH224" s="94" t="s">
        <v>162</v>
      </c>
      <c r="AI224" s="108">
        <v>220</v>
      </c>
    </row>
    <row r="225" spans="1:35" ht="55.2" customHeight="1" x14ac:dyDescent="0.3">
      <c r="A225" s="83" t="s">
        <v>723</v>
      </c>
      <c r="B225" s="80" t="s">
        <v>337</v>
      </c>
      <c r="C225" s="94" t="s">
        <v>1448</v>
      </c>
      <c r="D225" s="93" t="s">
        <v>968</v>
      </c>
      <c r="E225" s="98">
        <v>395000</v>
      </c>
      <c r="F225" s="98">
        <v>0</v>
      </c>
      <c r="G225" s="98">
        <v>0</v>
      </c>
      <c r="H225" s="98">
        <v>0</v>
      </c>
      <c r="I225" s="79">
        <f t="shared" si="12"/>
        <v>0</v>
      </c>
      <c r="J225" s="75">
        <v>144000</v>
      </c>
      <c r="K225" s="75">
        <v>35000</v>
      </c>
      <c r="L225" s="75">
        <v>0</v>
      </c>
      <c r="M225" s="75">
        <v>0</v>
      </c>
      <c r="N225" s="75">
        <v>0</v>
      </c>
      <c r="O225" s="75">
        <v>72000</v>
      </c>
      <c r="P225" s="75">
        <v>144000</v>
      </c>
      <c r="Q225" s="75">
        <v>0</v>
      </c>
      <c r="R225" s="75">
        <v>0</v>
      </c>
      <c r="S225" s="98">
        <v>118080</v>
      </c>
      <c r="T225" s="98">
        <v>28700</v>
      </c>
      <c r="U225" s="98">
        <v>32220</v>
      </c>
      <c r="V225" s="140">
        <v>0</v>
      </c>
      <c r="W225" s="140"/>
      <c r="X225" s="98">
        <v>0</v>
      </c>
      <c r="Y225" s="98">
        <v>0</v>
      </c>
      <c r="Z225" s="98">
        <v>72000</v>
      </c>
      <c r="AA225" s="98">
        <v>144000</v>
      </c>
      <c r="AB225" s="98">
        <v>0</v>
      </c>
      <c r="AC225" s="78">
        <f t="shared" si="13"/>
        <v>362780</v>
      </c>
      <c r="AD225" s="78">
        <f t="shared" si="15"/>
        <v>395000</v>
      </c>
      <c r="AE225" s="77">
        <v>0</v>
      </c>
      <c r="AF225" s="77">
        <f t="shared" si="14"/>
        <v>395000</v>
      </c>
      <c r="AG225" s="100" t="s">
        <v>986</v>
      </c>
      <c r="AH225" s="94" t="s">
        <v>162</v>
      </c>
      <c r="AI225" s="108">
        <v>221</v>
      </c>
    </row>
    <row r="226" spans="1:35" ht="55.2" customHeight="1" x14ac:dyDescent="0.3">
      <c r="A226" s="83" t="s">
        <v>724</v>
      </c>
      <c r="B226" s="80" t="s">
        <v>354</v>
      </c>
      <c r="C226" s="95" t="s">
        <v>1449</v>
      </c>
      <c r="D226" s="93" t="s">
        <v>968</v>
      </c>
      <c r="E226" s="98">
        <v>410000</v>
      </c>
      <c r="F226" s="98">
        <v>35000</v>
      </c>
      <c r="G226" s="98">
        <v>0</v>
      </c>
      <c r="H226" s="98">
        <v>0</v>
      </c>
      <c r="I226" s="79">
        <f t="shared" si="12"/>
        <v>0</v>
      </c>
      <c r="J226" s="75">
        <v>144000</v>
      </c>
      <c r="K226" s="75">
        <v>35000</v>
      </c>
      <c r="L226" s="75">
        <v>0</v>
      </c>
      <c r="M226" s="75">
        <v>0</v>
      </c>
      <c r="N226" s="75">
        <v>0</v>
      </c>
      <c r="O226" s="75">
        <v>72000</v>
      </c>
      <c r="P226" s="75">
        <v>144000</v>
      </c>
      <c r="Q226" s="75">
        <v>15000</v>
      </c>
      <c r="R226" s="75">
        <v>35000</v>
      </c>
      <c r="S226" s="98">
        <v>118080</v>
      </c>
      <c r="T226" s="98">
        <v>28700</v>
      </c>
      <c r="U226" s="98">
        <v>32220</v>
      </c>
      <c r="V226" s="140">
        <v>0</v>
      </c>
      <c r="W226" s="140"/>
      <c r="X226" s="98">
        <v>0</v>
      </c>
      <c r="Y226" s="98">
        <v>0</v>
      </c>
      <c r="Z226" s="98">
        <v>72000</v>
      </c>
      <c r="AA226" s="98">
        <v>144000</v>
      </c>
      <c r="AB226" s="98">
        <v>15000</v>
      </c>
      <c r="AC226" s="78">
        <f t="shared" si="13"/>
        <v>377780</v>
      </c>
      <c r="AD226" s="78">
        <f t="shared" si="15"/>
        <v>410000</v>
      </c>
      <c r="AE226" s="77">
        <v>35000</v>
      </c>
      <c r="AF226" s="77">
        <f t="shared" si="14"/>
        <v>445000</v>
      </c>
      <c r="AG226" s="100" t="s">
        <v>1084</v>
      </c>
      <c r="AH226" s="94" t="s">
        <v>162</v>
      </c>
      <c r="AI226" s="108">
        <v>222</v>
      </c>
    </row>
    <row r="227" spans="1:35" ht="55.2" customHeight="1" x14ac:dyDescent="0.3">
      <c r="A227" s="83" t="s">
        <v>725</v>
      </c>
      <c r="B227" s="80" t="s">
        <v>726</v>
      </c>
      <c r="C227" s="94" t="s">
        <v>1450</v>
      </c>
      <c r="D227" s="93" t="s">
        <v>968</v>
      </c>
      <c r="E227" s="98">
        <v>395000</v>
      </c>
      <c r="F227" s="98">
        <v>0</v>
      </c>
      <c r="G227" s="98">
        <v>0</v>
      </c>
      <c r="H227" s="98">
        <v>0</v>
      </c>
      <c r="I227" s="79">
        <f t="shared" si="12"/>
        <v>0</v>
      </c>
      <c r="J227" s="75">
        <v>144000</v>
      </c>
      <c r="K227" s="75">
        <v>35000</v>
      </c>
      <c r="L227" s="75">
        <v>0</v>
      </c>
      <c r="M227" s="75">
        <v>0</v>
      </c>
      <c r="N227" s="75">
        <v>0</v>
      </c>
      <c r="O227" s="75">
        <v>72000</v>
      </c>
      <c r="P227" s="75">
        <v>144000</v>
      </c>
      <c r="Q227" s="75">
        <v>0</v>
      </c>
      <c r="R227" s="75">
        <v>0</v>
      </c>
      <c r="S227" s="98">
        <v>118080</v>
      </c>
      <c r="T227" s="98">
        <v>28700</v>
      </c>
      <c r="U227" s="98">
        <v>32220</v>
      </c>
      <c r="V227" s="140">
        <v>0</v>
      </c>
      <c r="W227" s="140"/>
      <c r="X227" s="98">
        <v>0</v>
      </c>
      <c r="Y227" s="98">
        <v>0</v>
      </c>
      <c r="Z227" s="98">
        <v>72000</v>
      </c>
      <c r="AA227" s="98">
        <v>144000</v>
      </c>
      <c r="AB227" s="98">
        <v>0</v>
      </c>
      <c r="AC227" s="78">
        <f t="shared" si="13"/>
        <v>362780</v>
      </c>
      <c r="AD227" s="78">
        <f t="shared" si="15"/>
        <v>395000</v>
      </c>
      <c r="AE227" s="77">
        <v>0</v>
      </c>
      <c r="AF227" s="77">
        <f t="shared" si="14"/>
        <v>395000</v>
      </c>
      <c r="AG227" s="100" t="s">
        <v>986</v>
      </c>
      <c r="AH227" s="94" t="s">
        <v>162</v>
      </c>
      <c r="AI227" s="108">
        <v>223</v>
      </c>
    </row>
    <row r="228" spans="1:35" ht="55.2" customHeight="1" x14ac:dyDescent="0.3">
      <c r="A228" s="83" t="s">
        <v>727</v>
      </c>
      <c r="B228" s="80" t="s">
        <v>384</v>
      </c>
      <c r="C228" s="94" t="s">
        <v>1451</v>
      </c>
      <c r="D228" s="93" t="s">
        <v>968</v>
      </c>
      <c r="E228" s="98">
        <v>395000</v>
      </c>
      <c r="F228" s="98">
        <v>0</v>
      </c>
      <c r="G228" s="98">
        <v>0</v>
      </c>
      <c r="H228" s="98">
        <v>0</v>
      </c>
      <c r="I228" s="79">
        <f t="shared" si="12"/>
        <v>0</v>
      </c>
      <c r="J228" s="75">
        <v>144000</v>
      </c>
      <c r="K228" s="75">
        <v>35000</v>
      </c>
      <c r="L228" s="75">
        <v>0</v>
      </c>
      <c r="M228" s="75">
        <v>0</v>
      </c>
      <c r="N228" s="75">
        <v>0</v>
      </c>
      <c r="O228" s="75">
        <v>72000</v>
      </c>
      <c r="P228" s="75">
        <v>144000</v>
      </c>
      <c r="Q228" s="75">
        <v>0</v>
      </c>
      <c r="R228" s="75">
        <v>0</v>
      </c>
      <c r="S228" s="98">
        <v>118080</v>
      </c>
      <c r="T228" s="98">
        <v>28700</v>
      </c>
      <c r="U228" s="98">
        <v>32220</v>
      </c>
      <c r="V228" s="140">
        <v>0</v>
      </c>
      <c r="W228" s="140"/>
      <c r="X228" s="98">
        <v>0</v>
      </c>
      <c r="Y228" s="98">
        <v>0</v>
      </c>
      <c r="Z228" s="98">
        <v>72000</v>
      </c>
      <c r="AA228" s="98">
        <v>144000</v>
      </c>
      <c r="AB228" s="98">
        <v>0</v>
      </c>
      <c r="AC228" s="78">
        <f t="shared" si="13"/>
        <v>362780</v>
      </c>
      <c r="AD228" s="78">
        <f t="shared" si="15"/>
        <v>395000</v>
      </c>
      <c r="AE228" s="77">
        <v>0</v>
      </c>
      <c r="AF228" s="77">
        <f t="shared" si="14"/>
        <v>395000</v>
      </c>
      <c r="AG228" s="100" t="s">
        <v>986</v>
      </c>
      <c r="AH228" s="94" t="s">
        <v>162</v>
      </c>
      <c r="AI228" s="108">
        <v>224</v>
      </c>
    </row>
    <row r="229" spans="1:35" ht="55.2" customHeight="1" x14ac:dyDescent="0.3">
      <c r="A229" s="83" t="s">
        <v>728</v>
      </c>
      <c r="B229" s="80" t="s">
        <v>173</v>
      </c>
      <c r="C229" s="118" t="s">
        <v>1452</v>
      </c>
      <c r="D229" s="93" t="s">
        <v>968</v>
      </c>
      <c r="E229" s="98">
        <v>431000</v>
      </c>
      <c r="F229" s="98">
        <v>0</v>
      </c>
      <c r="G229" s="98">
        <v>0</v>
      </c>
      <c r="H229" s="98">
        <v>0</v>
      </c>
      <c r="I229" s="79">
        <f t="shared" si="12"/>
        <v>0</v>
      </c>
      <c r="J229" s="75">
        <v>144000</v>
      </c>
      <c r="K229" s="75">
        <v>35000</v>
      </c>
      <c r="L229" s="75">
        <v>0</v>
      </c>
      <c r="M229" s="75">
        <v>0</v>
      </c>
      <c r="N229" s="75">
        <v>0</v>
      </c>
      <c r="O229" s="75">
        <v>108000</v>
      </c>
      <c r="P229" s="75">
        <v>144000</v>
      </c>
      <c r="Q229" s="75">
        <v>0</v>
      </c>
      <c r="R229" s="75">
        <v>0</v>
      </c>
      <c r="S229" s="98">
        <v>118080</v>
      </c>
      <c r="T229" s="98">
        <v>28700</v>
      </c>
      <c r="U229" s="98">
        <v>32220</v>
      </c>
      <c r="V229" s="140">
        <v>0</v>
      </c>
      <c r="W229" s="140"/>
      <c r="X229" s="98">
        <v>0</v>
      </c>
      <c r="Y229" s="98">
        <v>0</v>
      </c>
      <c r="Z229" s="98">
        <v>108000</v>
      </c>
      <c r="AA229" s="98">
        <v>144000</v>
      </c>
      <c r="AB229" s="98">
        <v>0</v>
      </c>
      <c r="AC229" s="78">
        <f t="shared" si="13"/>
        <v>398780</v>
      </c>
      <c r="AD229" s="78">
        <f t="shared" si="15"/>
        <v>431000</v>
      </c>
      <c r="AE229" s="77">
        <v>0</v>
      </c>
      <c r="AF229" s="77">
        <f t="shared" si="14"/>
        <v>431000</v>
      </c>
      <c r="AG229" s="100" t="s">
        <v>988</v>
      </c>
      <c r="AH229" s="94" t="s">
        <v>162</v>
      </c>
      <c r="AI229" s="108">
        <v>225</v>
      </c>
    </row>
    <row r="230" spans="1:35" ht="55.2" customHeight="1" x14ac:dyDescent="0.3">
      <c r="A230" s="83" t="s">
        <v>729</v>
      </c>
      <c r="B230" s="80" t="s">
        <v>250</v>
      </c>
      <c r="C230" s="118" t="s">
        <v>1453</v>
      </c>
      <c r="D230" s="93" t="s">
        <v>968</v>
      </c>
      <c r="E230" s="98">
        <v>450764</v>
      </c>
      <c r="F230" s="98">
        <v>30000</v>
      </c>
      <c r="G230" s="98">
        <v>0</v>
      </c>
      <c r="H230" s="98">
        <v>0</v>
      </c>
      <c r="I230" s="79">
        <f t="shared" si="12"/>
        <v>0</v>
      </c>
      <c r="J230" s="75">
        <v>144000</v>
      </c>
      <c r="K230" s="75">
        <v>35000</v>
      </c>
      <c r="L230" s="75">
        <v>0</v>
      </c>
      <c r="M230" s="75">
        <v>0</v>
      </c>
      <c r="N230" s="75">
        <v>0</v>
      </c>
      <c r="O230" s="75">
        <v>108000</v>
      </c>
      <c r="P230" s="75">
        <v>144000</v>
      </c>
      <c r="Q230" s="75">
        <v>19764</v>
      </c>
      <c r="R230" s="75">
        <v>30000</v>
      </c>
      <c r="S230" s="98">
        <v>118080</v>
      </c>
      <c r="T230" s="98">
        <v>28700</v>
      </c>
      <c r="U230" s="98">
        <v>32220</v>
      </c>
      <c r="V230" s="140">
        <v>0</v>
      </c>
      <c r="W230" s="140"/>
      <c r="X230" s="98">
        <v>0</v>
      </c>
      <c r="Y230" s="98">
        <v>0</v>
      </c>
      <c r="Z230" s="98">
        <v>108000</v>
      </c>
      <c r="AA230" s="98">
        <v>144000</v>
      </c>
      <c r="AB230" s="98">
        <v>19764</v>
      </c>
      <c r="AC230" s="78">
        <f t="shared" si="13"/>
        <v>418544</v>
      </c>
      <c r="AD230" s="78">
        <f t="shared" si="15"/>
        <v>450764</v>
      </c>
      <c r="AE230" s="77">
        <v>30000</v>
      </c>
      <c r="AF230" s="77">
        <f t="shared" si="14"/>
        <v>480764</v>
      </c>
      <c r="AG230" s="100" t="s">
        <v>1085</v>
      </c>
      <c r="AH230" s="94" t="s">
        <v>162</v>
      </c>
      <c r="AI230" s="108">
        <v>226</v>
      </c>
    </row>
    <row r="231" spans="1:35" ht="55.2" customHeight="1" x14ac:dyDescent="0.3">
      <c r="A231" s="83" t="s">
        <v>730</v>
      </c>
      <c r="B231" s="80" t="s">
        <v>232</v>
      </c>
      <c r="C231" s="94" t="s">
        <v>1454</v>
      </c>
      <c r="D231" s="93" t="s">
        <v>968</v>
      </c>
      <c r="E231" s="98">
        <v>395000</v>
      </c>
      <c r="F231" s="98">
        <v>0</v>
      </c>
      <c r="G231" s="98">
        <v>0</v>
      </c>
      <c r="H231" s="98">
        <v>0</v>
      </c>
      <c r="I231" s="79">
        <f t="shared" si="12"/>
        <v>0</v>
      </c>
      <c r="J231" s="75">
        <v>144000</v>
      </c>
      <c r="K231" s="75">
        <v>35000</v>
      </c>
      <c r="L231" s="75">
        <v>0</v>
      </c>
      <c r="M231" s="75">
        <v>0</v>
      </c>
      <c r="N231" s="75">
        <v>0</v>
      </c>
      <c r="O231" s="75">
        <v>72000</v>
      </c>
      <c r="P231" s="75">
        <v>144000</v>
      </c>
      <c r="Q231" s="75">
        <v>0</v>
      </c>
      <c r="R231" s="75">
        <v>0</v>
      </c>
      <c r="S231" s="98">
        <v>118080</v>
      </c>
      <c r="T231" s="98">
        <v>28700</v>
      </c>
      <c r="U231" s="98">
        <v>32220</v>
      </c>
      <c r="V231" s="140">
        <v>0</v>
      </c>
      <c r="W231" s="140"/>
      <c r="X231" s="98">
        <v>0</v>
      </c>
      <c r="Y231" s="98">
        <v>0</v>
      </c>
      <c r="Z231" s="98">
        <v>72000</v>
      </c>
      <c r="AA231" s="98">
        <v>144000</v>
      </c>
      <c r="AB231" s="98">
        <v>0</v>
      </c>
      <c r="AC231" s="78">
        <f t="shared" si="13"/>
        <v>362780</v>
      </c>
      <c r="AD231" s="78">
        <f t="shared" si="15"/>
        <v>395000</v>
      </c>
      <c r="AE231" s="77">
        <v>0</v>
      </c>
      <c r="AF231" s="77">
        <f t="shared" si="14"/>
        <v>395000</v>
      </c>
      <c r="AG231" s="100" t="s">
        <v>986</v>
      </c>
      <c r="AH231" s="94" t="s">
        <v>162</v>
      </c>
      <c r="AI231" s="108">
        <v>227</v>
      </c>
    </row>
    <row r="232" spans="1:35" ht="55.2" customHeight="1" x14ac:dyDescent="0.3">
      <c r="A232" s="83" t="s">
        <v>731</v>
      </c>
      <c r="B232" s="80" t="s">
        <v>324</v>
      </c>
      <c r="C232" s="94" t="s">
        <v>1455</v>
      </c>
      <c r="D232" s="93" t="s">
        <v>968</v>
      </c>
      <c r="E232" s="98">
        <v>395000</v>
      </c>
      <c r="F232" s="98">
        <v>0</v>
      </c>
      <c r="G232" s="98">
        <v>0</v>
      </c>
      <c r="H232" s="98">
        <v>0</v>
      </c>
      <c r="I232" s="79">
        <f t="shared" si="12"/>
        <v>0</v>
      </c>
      <c r="J232" s="75">
        <v>144000</v>
      </c>
      <c r="K232" s="75">
        <v>35000</v>
      </c>
      <c r="L232" s="75">
        <v>0</v>
      </c>
      <c r="M232" s="75">
        <v>0</v>
      </c>
      <c r="N232" s="75">
        <v>0</v>
      </c>
      <c r="O232" s="75">
        <v>72000</v>
      </c>
      <c r="P232" s="75">
        <v>144000</v>
      </c>
      <c r="Q232" s="75">
        <v>0</v>
      </c>
      <c r="R232" s="75">
        <v>0</v>
      </c>
      <c r="S232" s="98">
        <v>118080</v>
      </c>
      <c r="T232" s="98">
        <v>28700</v>
      </c>
      <c r="U232" s="98">
        <v>32220</v>
      </c>
      <c r="V232" s="140">
        <v>0</v>
      </c>
      <c r="W232" s="140"/>
      <c r="X232" s="98">
        <v>0</v>
      </c>
      <c r="Y232" s="98">
        <v>0</v>
      </c>
      <c r="Z232" s="98">
        <v>72000</v>
      </c>
      <c r="AA232" s="98">
        <v>144000</v>
      </c>
      <c r="AB232" s="98">
        <v>0</v>
      </c>
      <c r="AC232" s="78">
        <f t="shared" si="13"/>
        <v>362780</v>
      </c>
      <c r="AD232" s="78">
        <f t="shared" si="15"/>
        <v>395000</v>
      </c>
      <c r="AE232" s="77">
        <v>0</v>
      </c>
      <c r="AF232" s="77">
        <f t="shared" si="14"/>
        <v>395000</v>
      </c>
      <c r="AG232" s="100" t="s">
        <v>986</v>
      </c>
      <c r="AH232" s="94" t="s">
        <v>162</v>
      </c>
      <c r="AI232" s="108">
        <v>228</v>
      </c>
    </row>
    <row r="233" spans="1:35" ht="55.2" customHeight="1" x14ac:dyDescent="0.3">
      <c r="A233" s="83" t="s">
        <v>732</v>
      </c>
      <c r="B233" s="80" t="s">
        <v>426</v>
      </c>
      <c r="C233" s="94" t="s">
        <v>1456</v>
      </c>
      <c r="D233" s="93" t="s">
        <v>968</v>
      </c>
      <c r="E233" s="98">
        <v>410000</v>
      </c>
      <c r="F233" s="98">
        <v>0</v>
      </c>
      <c r="G233" s="98">
        <v>0</v>
      </c>
      <c r="H233" s="98">
        <v>0</v>
      </c>
      <c r="I233" s="79">
        <f t="shared" si="12"/>
        <v>0</v>
      </c>
      <c r="J233" s="75">
        <v>144000</v>
      </c>
      <c r="K233" s="75">
        <v>35000</v>
      </c>
      <c r="L233" s="75">
        <v>0</v>
      </c>
      <c r="M233" s="75">
        <v>0</v>
      </c>
      <c r="N233" s="75">
        <v>0</v>
      </c>
      <c r="O233" s="75">
        <v>72000</v>
      </c>
      <c r="P233" s="75">
        <v>144000</v>
      </c>
      <c r="Q233" s="75">
        <v>15000</v>
      </c>
      <c r="R233" s="75">
        <v>0</v>
      </c>
      <c r="S233" s="98">
        <v>118080</v>
      </c>
      <c r="T233" s="98">
        <v>28700</v>
      </c>
      <c r="U233" s="98">
        <v>32220</v>
      </c>
      <c r="V233" s="140">
        <v>0</v>
      </c>
      <c r="W233" s="140"/>
      <c r="X233" s="98">
        <v>0</v>
      </c>
      <c r="Y233" s="98">
        <v>0</v>
      </c>
      <c r="Z233" s="98">
        <v>72000</v>
      </c>
      <c r="AA233" s="98">
        <v>144000</v>
      </c>
      <c r="AB233" s="98">
        <v>15000</v>
      </c>
      <c r="AC233" s="78">
        <f t="shared" si="13"/>
        <v>377780</v>
      </c>
      <c r="AD233" s="78">
        <f t="shared" si="15"/>
        <v>410000</v>
      </c>
      <c r="AE233" s="77">
        <v>0</v>
      </c>
      <c r="AF233" s="77">
        <f t="shared" si="14"/>
        <v>410000</v>
      </c>
      <c r="AG233" s="100" t="s">
        <v>1086</v>
      </c>
      <c r="AH233" s="94" t="s">
        <v>162</v>
      </c>
      <c r="AI233" s="108">
        <v>229</v>
      </c>
    </row>
    <row r="234" spans="1:35" ht="55.2" customHeight="1" x14ac:dyDescent="0.3">
      <c r="A234" s="83" t="s">
        <v>733</v>
      </c>
      <c r="B234" s="80" t="s">
        <v>294</v>
      </c>
      <c r="C234" s="94" t="s">
        <v>1457</v>
      </c>
      <c r="D234" s="93" t="s">
        <v>968</v>
      </c>
      <c r="E234" s="98">
        <v>401000</v>
      </c>
      <c r="F234" s="98">
        <v>30000</v>
      </c>
      <c r="G234" s="98">
        <v>0</v>
      </c>
      <c r="H234" s="98">
        <v>0</v>
      </c>
      <c r="I234" s="79">
        <f t="shared" si="12"/>
        <v>0</v>
      </c>
      <c r="J234" s="75">
        <v>144000</v>
      </c>
      <c r="K234" s="75">
        <v>35000</v>
      </c>
      <c r="L234" s="75">
        <v>0</v>
      </c>
      <c r="M234" s="75">
        <v>0</v>
      </c>
      <c r="N234" s="75">
        <v>0</v>
      </c>
      <c r="O234" s="75">
        <v>72000</v>
      </c>
      <c r="P234" s="75">
        <v>144000</v>
      </c>
      <c r="Q234" s="75">
        <v>6000</v>
      </c>
      <c r="R234" s="75">
        <v>30000</v>
      </c>
      <c r="S234" s="98">
        <v>118080</v>
      </c>
      <c r="T234" s="98">
        <v>28700</v>
      </c>
      <c r="U234" s="98">
        <v>32220</v>
      </c>
      <c r="V234" s="140">
        <v>0</v>
      </c>
      <c r="W234" s="140"/>
      <c r="X234" s="98">
        <v>0</v>
      </c>
      <c r="Y234" s="98">
        <v>0</v>
      </c>
      <c r="Z234" s="98">
        <v>72000</v>
      </c>
      <c r="AA234" s="98">
        <v>144000</v>
      </c>
      <c r="AB234" s="98">
        <v>6000</v>
      </c>
      <c r="AC234" s="78">
        <f t="shared" si="13"/>
        <v>368780</v>
      </c>
      <c r="AD234" s="78">
        <f t="shared" si="15"/>
        <v>401000</v>
      </c>
      <c r="AE234" s="77">
        <v>30000</v>
      </c>
      <c r="AF234" s="77">
        <f t="shared" si="14"/>
        <v>431000</v>
      </c>
      <c r="AG234" s="100" t="s">
        <v>1087</v>
      </c>
      <c r="AH234" s="94" t="s">
        <v>162</v>
      </c>
      <c r="AI234" s="108">
        <v>230</v>
      </c>
    </row>
    <row r="235" spans="1:35" ht="55.2" customHeight="1" x14ac:dyDescent="0.3">
      <c r="A235" s="83" t="s">
        <v>734</v>
      </c>
      <c r="B235" s="80" t="s">
        <v>208</v>
      </c>
      <c r="C235" s="94" t="s">
        <v>1458</v>
      </c>
      <c r="D235" s="93" t="s">
        <v>969</v>
      </c>
      <c r="E235" s="98">
        <v>223750</v>
      </c>
      <c r="F235" s="98">
        <v>27000</v>
      </c>
      <c r="G235" s="98">
        <v>44750</v>
      </c>
      <c r="H235" s="98">
        <v>12000</v>
      </c>
      <c r="I235" s="79">
        <f t="shared" si="12"/>
        <v>56750</v>
      </c>
      <c r="J235" s="75">
        <v>144000</v>
      </c>
      <c r="K235" s="75">
        <v>35000</v>
      </c>
      <c r="L235" s="75">
        <v>0</v>
      </c>
      <c r="M235" s="75">
        <v>0</v>
      </c>
      <c r="N235" s="75">
        <v>0</v>
      </c>
      <c r="O235" s="75">
        <v>0</v>
      </c>
      <c r="P235" s="75">
        <v>0</v>
      </c>
      <c r="Q235" s="75">
        <v>0</v>
      </c>
      <c r="R235" s="75">
        <v>15000</v>
      </c>
      <c r="S235" s="98">
        <v>118080</v>
      </c>
      <c r="T235" s="98">
        <v>28700</v>
      </c>
      <c r="U235" s="98">
        <v>32220</v>
      </c>
      <c r="V235" s="140">
        <v>0</v>
      </c>
      <c r="W235" s="140"/>
      <c r="X235" s="98">
        <v>0</v>
      </c>
      <c r="Y235" s="98">
        <v>0</v>
      </c>
      <c r="Z235" s="98">
        <v>0</v>
      </c>
      <c r="AA235" s="98">
        <v>0</v>
      </c>
      <c r="AB235" s="98">
        <v>0</v>
      </c>
      <c r="AC235" s="78">
        <f t="shared" si="13"/>
        <v>146780</v>
      </c>
      <c r="AD235" s="78">
        <f t="shared" si="15"/>
        <v>179000</v>
      </c>
      <c r="AE235" s="77">
        <v>15000</v>
      </c>
      <c r="AF235" s="77">
        <f t="shared" si="14"/>
        <v>194000</v>
      </c>
      <c r="AG235" s="100" t="s">
        <v>1068</v>
      </c>
      <c r="AH235" s="94" t="s">
        <v>163</v>
      </c>
      <c r="AI235" s="108">
        <v>231</v>
      </c>
    </row>
    <row r="236" spans="1:35" ht="55.2" customHeight="1" x14ac:dyDescent="0.3">
      <c r="A236" s="83" t="s">
        <v>735</v>
      </c>
      <c r="B236" s="80" t="s">
        <v>389</v>
      </c>
      <c r="C236" s="94" t="s">
        <v>1459</v>
      </c>
      <c r="D236" s="93" t="s">
        <v>969</v>
      </c>
      <c r="E236" s="98">
        <v>226150</v>
      </c>
      <c r="F236" s="98">
        <v>27600</v>
      </c>
      <c r="G236" s="98">
        <v>45230</v>
      </c>
      <c r="H236" s="98">
        <v>8280</v>
      </c>
      <c r="I236" s="79">
        <f t="shared" si="12"/>
        <v>53510</v>
      </c>
      <c r="J236" s="75">
        <v>144000</v>
      </c>
      <c r="K236" s="75">
        <v>35000</v>
      </c>
      <c r="L236" s="75">
        <v>0</v>
      </c>
      <c r="M236" s="75">
        <v>0</v>
      </c>
      <c r="N236" s="75">
        <v>0</v>
      </c>
      <c r="O236" s="75">
        <v>0</v>
      </c>
      <c r="P236" s="75">
        <v>0</v>
      </c>
      <c r="Q236" s="75">
        <v>1920</v>
      </c>
      <c r="R236" s="75">
        <v>19320</v>
      </c>
      <c r="S236" s="98">
        <v>118080</v>
      </c>
      <c r="T236" s="98">
        <v>28700</v>
      </c>
      <c r="U236" s="98">
        <v>32220</v>
      </c>
      <c r="V236" s="140">
        <v>0</v>
      </c>
      <c r="W236" s="140"/>
      <c r="X236" s="98">
        <v>0</v>
      </c>
      <c r="Y236" s="98">
        <v>0</v>
      </c>
      <c r="Z236" s="98">
        <v>0</v>
      </c>
      <c r="AA236" s="98">
        <v>0</v>
      </c>
      <c r="AB236" s="98">
        <v>1920</v>
      </c>
      <c r="AC236" s="78">
        <f t="shared" si="13"/>
        <v>148700</v>
      </c>
      <c r="AD236" s="78">
        <f t="shared" si="15"/>
        <v>180920</v>
      </c>
      <c r="AE236" s="77">
        <v>19320</v>
      </c>
      <c r="AF236" s="77">
        <f t="shared" si="14"/>
        <v>200240</v>
      </c>
      <c r="AG236" s="100" t="s">
        <v>1088</v>
      </c>
      <c r="AH236" s="94" t="s">
        <v>163</v>
      </c>
      <c r="AI236" s="108">
        <v>232</v>
      </c>
    </row>
    <row r="237" spans="1:35" ht="55.2" customHeight="1" x14ac:dyDescent="0.3">
      <c r="A237" s="83" t="s">
        <v>736</v>
      </c>
      <c r="B237" s="80" t="s">
        <v>212</v>
      </c>
      <c r="C237" s="94" t="s">
        <v>1460</v>
      </c>
      <c r="D237" s="93" t="s">
        <v>969</v>
      </c>
      <c r="E237" s="98">
        <v>236250</v>
      </c>
      <c r="F237" s="98">
        <v>45000</v>
      </c>
      <c r="G237" s="98">
        <v>48250</v>
      </c>
      <c r="H237" s="98">
        <v>24000</v>
      </c>
      <c r="I237" s="79">
        <f t="shared" si="12"/>
        <v>72250</v>
      </c>
      <c r="J237" s="75">
        <v>144000</v>
      </c>
      <c r="K237" s="75">
        <v>35000</v>
      </c>
      <c r="L237" s="75">
        <v>0</v>
      </c>
      <c r="M237" s="75">
        <v>0</v>
      </c>
      <c r="N237" s="75">
        <v>0</v>
      </c>
      <c r="O237" s="75">
        <v>0</v>
      </c>
      <c r="P237" s="75">
        <v>0</v>
      </c>
      <c r="Q237" s="75">
        <v>9000</v>
      </c>
      <c r="R237" s="75">
        <v>21000</v>
      </c>
      <c r="S237" s="98">
        <v>118080</v>
      </c>
      <c r="T237" s="98">
        <v>28700</v>
      </c>
      <c r="U237" s="98">
        <v>32220</v>
      </c>
      <c r="V237" s="140">
        <v>0</v>
      </c>
      <c r="W237" s="140"/>
      <c r="X237" s="98">
        <v>0</v>
      </c>
      <c r="Y237" s="98">
        <v>0</v>
      </c>
      <c r="Z237" s="98">
        <v>0</v>
      </c>
      <c r="AA237" s="98">
        <v>0</v>
      </c>
      <c r="AB237" s="98">
        <v>9000</v>
      </c>
      <c r="AC237" s="78">
        <f t="shared" si="13"/>
        <v>155780</v>
      </c>
      <c r="AD237" s="78">
        <f t="shared" si="15"/>
        <v>188000</v>
      </c>
      <c r="AE237" s="77">
        <v>21000</v>
      </c>
      <c r="AF237" s="77">
        <f t="shared" si="14"/>
        <v>209000</v>
      </c>
      <c r="AG237" s="100" t="s">
        <v>1089</v>
      </c>
      <c r="AH237" s="94" t="s">
        <v>163</v>
      </c>
      <c r="AI237" s="108">
        <v>233</v>
      </c>
    </row>
    <row r="238" spans="1:35" ht="55.2" customHeight="1" x14ac:dyDescent="0.3">
      <c r="A238" s="83" t="s">
        <v>737</v>
      </c>
      <c r="B238" s="80" t="s">
        <v>372</v>
      </c>
      <c r="C238" s="94" t="s">
        <v>1461</v>
      </c>
      <c r="D238" s="93" t="s">
        <v>969</v>
      </c>
      <c r="E238" s="98">
        <v>223750</v>
      </c>
      <c r="F238" s="98">
        <v>0</v>
      </c>
      <c r="G238" s="98">
        <v>44750</v>
      </c>
      <c r="H238" s="98">
        <v>0</v>
      </c>
      <c r="I238" s="79">
        <f t="shared" si="12"/>
        <v>44750</v>
      </c>
      <c r="J238" s="75">
        <v>144000</v>
      </c>
      <c r="K238" s="75">
        <v>35000</v>
      </c>
      <c r="L238" s="75">
        <v>0</v>
      </c>
      <c r="M238" s="75">
        <v>0</v>
      </c>
      <c r="N238" s="75">
        <v>0</v>
      </c>
      <c r="O238" s="75">
        <v>0</v>
      </c>
      <c r="P238" s="75">
        <v>0</v>
      </c>
      <c r="Q238" s="75">
        <v>0</v>
      </c>
      <c r="R238" s="75">
        <v>0</v>
      </c>
      <c r="S238" s="98">
        <v>118080</v>
      </c>
      <c r="T238" s="98">
        <v>28700</v>
      </c>
      <c r="U238" s="98">
        <v>32220</v>
      </c>
      <c r="V238" s="140">
        <v>0</v>
      </c>
      <c r="W238" s="140"/>
      <c r="X238" s="98">
        <v>0</v>
      </c>
      <c r="Y238" s="98">
        <v>0</v>
      </c>
      <c r="Z238" s="98">
        <v>0</v>
      </c>
      <c r="AA238" s="98">
        <v>0</v>
      </c>
      <c r="AB238" s="98">
        <v>0</v>
      </c>
      <c r="AC238" s="78">
        <f t="shared" si="13"/>
        <v>146780</v>
      </c>
      <c r="AD238" s="78">
        <f t="shared" si="15"/>
        <v>179000</v>
      </c>
      <c r="AE238" s="77">
        <v>0</v>
      </c>
      <c r="AF238" s="77">
        <f t="shared" si="14"/>
        <v>179000</v>
      </c>
      <c r="AG238" s="100" t="s">
        <v>982</v>
      </c>
      <c r="AH238" s="94" t="s">
        <v>163</v>
      </c>
      <c r="AI238" s="108">
        <v>234</v>
      </c>
    </row>
    <row r="239" spans="1:35" ht="55.2" customHeight="1" x14ac:dyDescent="0.3">
      <c r="A239" s="83" t="s">
        <v>738</v>
      </c>
      <c r="B239" s="80" t="s">
        <v>370</v>
      </c>
      <c r="C239" s="94" t="s">
        <v>1462</v>
      </c>
      <c r="D239" s="93" t="s">
        <v>968</v>
      </c>
      <c r="E239" s="98">
        <v>395000</v>
      </c>
      <c r="F239" s="98">
        <v>0</v>
      </c>
      <c r="G239" s="98">
        <v>0</v>
      </c>
      <c r="H239" s="98">
        <v>0</v>
      </c>
      <c r="I239" s="79">
        <f t="shared" si="12"/>
        <v>0</v>
      </c>
      <c r="J239" s="75">
        <v>144000</v>
      </c>
      <c r="K239" s="75">
        <v>35000</v>
      </c>
      <c r="L239" s="75">
        <v>0</v>
      </c>
      <c r="M239" s="75">
        <v>0</v>
      </c>
      <c r="N239" s="75">
        <v>0</v>
      </c>
      <c r="O239" s="75">
        <v>72000</v>
      </c>
      <c r="P239" s="75">
        <v>144000</v>
      </c>
      <c r="Q239" s="75">
        <v>0</v>
      </c>
      <c r="R239" s="75">
        <v>0</v>
      </c>
      <c r="S239" s="98">
        <v>118080</v>
      </c>
      <c r="T239" s="98">
        <v>28700</v>
      </c>
      <c r="U239" s="98">
        <v>32220</v>
      </c>
      <c r="V239" s="140">
        <v>0</v>
      </c>
      <c r="W239" s="140"/>
      <c r="X239" s="98">
        <v>0</v>
      </c>
      <c r="Y239" s="98">
        <v>0</v>
      </c>
      <c r="Z239" s="98">
        <v>72000</v>
      </c>
      <c r="AA239" s="98">
        <v>144000</v>
      </c>
      <c r="AB239" s="98">
        <v>0</v>
      </c>
      <c r="AC239" s="78">
        <f t="shared" si="13"/>
        <v>362780</v>
      </c>
      <c r="AD239" s="78">
        <f t="shared" si="15"/>
        <v>395000</v>
      </c>
      <c r="AE239" s="77">
        <v>0</v>
      </c>
      <c r="AF239" s="77">
        <f t="shared" si="14"/>
        <v>395000</v>
      </c>
      <c r="AG239" s="100" t="s">
        <v>986</v>
      </c>
      <c r="AH239" s="94" t="s">
        <v>162</v>
      </c>
      <c r="AI239" s="108">
        <v>235</v>
      </c>
    </row>
    <row r="240" spans="1:35" ht="55.2" customHeight="1" x14ac:dyDescent="0.3">
      <c r="A240" s="83" t="s">
        <v>739</v>
      </c>
      <c r="B240" s="80" t="s">
        <v>314</v>
      </c>
      <c r="C240" s="118" t="s">
        <v>1463</v>
      </c>
      <c r="D240" s="93" t="s">
        <v>968</v>
      </c>
      <c r="E240" s="98">
        <v>431000</v>
      </c>
      <c r="F240" s="98">
        <v>33000</v>
      </c>
      <c r="G240" s="98">
        <v>0</v>
      </c>
      <c r="H240" s="98">
        <v>3000</v>
      </c>
      <c r="I240" s="79">
        <f t="shared" si="12"/>
        <v>3000</v>
      </c>
      <c r="J240" s="75">
        <v>144000</v>
      </c>
      <c r="K240" s="75">
        <v>35000</v>
      </c>
      <c r="L240" s="75">
        <v>0</v>
      </c>
      <c r="M240" s="75">
        <v>0</v>
      </c>
      <c r="N240" s="75">
        <v>0</v>
      </c>
      <c r="O240" s="75">
        <v>108000</v>
      </c>
      <c r="P240" s="75">
        <v>144000</v>
      </c>
      <c r="Q240" s="75">
        <v>0</v>
      </c>
      <c r="R240" s="75">
        <v>30000</v>
      </c>
      <c r="S240" s="98">
        <v>118080</v>
      </c>
      <c r="T240" s="98">
        <v>28700</v>
      </c>
      <c r="U240" s="98">
        <v>32220</v>
      </c>
      <c r="V240" s="140">
        <v>0</v>
      </c>
      <c r="W240" s="140"/>
      <c r="X240" s="98">
        <v>0</v>
      </c>
      <c r="Y240" s="98">
        <v>0</v>
      </c>
      <c r="Z240" s="98">
        <v>108000</v>
      </c>
      <c r="AA240" s="98">
        <v>144000</v>
      </c>
      <c r="AB240" s="98">
        <v>0</v>
      </c>
      <c r="AC240" s="78">
        <f t="shared" si="13"/>
        <v>398780</v>
      </c>
      <c r="AD240" s="78">
        <f t="shared" si="15"/>
        <v>431000</v>
      </c>
      <c r="AE240" s="77">
        <v>30000</v>
      </c>
      <c r="AF240" s="77">
        <f t="shared" si="14"/>
        <v>461000</v>
      </c>
      <c r="AG240" s="100" t="s">
        <v>1090</v>
      </c>
      <c r="AH240" s="94" t="s">
        <v>162</v>
      </c>
      <c r="AI240" s="108">
        <v>236</v>
      </c>
    </row>
    <row r="241" spans="1:35" ht="55.2" customHeight="1" x14ac:dyDescent="0.3">
      <c r="A241" s="83" t="s">
        <v>740</v>
      </c>
      <c r="B241" s="80" t="s">
        <v>299</v>
      </c>
      <c r="C241" s="118" t="s">
        <v>1464</v>
      </c>
      <c r="D241" s="93" t="s">
        <v>968</v>
      </c>
      <c r="E241" s="98">
        <v>440000</v>
      </c>
      <c r="F241" s="98">
        <v>0</v>
      </c>
      <c r="G241" s="98">
        <v>3000</v>
      </c>
      <c r="H241" s="98">
        <v>0</v>
      </c>
      <c r="I241" s="79">
        <f t="shared" si="12"/>
        <v>3000</v>
      </c>
      <c r="J241" s="75">
        <v>144000</v>
      </c>
      <c r="K241" s="75">
        <v>35000</v>
      </c>
      <c r="L241" s="75">
        <v>0</v>
      </c>
      <c r="M241" s="75">
        <v>0</v>
      </c>
      <c r="N241" s="75">
        <v>0</v>
      </c>
      <c r="O241" s="75">
        <v>108000</v>
      </c>
      <c r="P241" s="75">
        <v>144000</v>
      </c>
      <c r="Q241" s="75">
        <v>6000</v>
      </c>
      <c r="R241" s="75">
        <v>0</v>
      </c>
      <c r="S241" s="98">
        <v>118080</v>
      </c>
      <c r="T241" s="98">
        <v>28700</v>
      </c>
      <c r="U241" s="98">
        <v>32220</v>
      </c>
      <c r="V241" s="140">
        <v>0</v>
      </c>
      <c r="W241" s="140"/>
      <c r="X241" s="98">
        <v>0</v>
      </c>
      <c r="Y241" s="98">
        <v>0</v>
      </c>
      <c r="Z241" s="98">
        <v>108000</v>
      </c>
      <c r="AA241" s="98">
        <v>144000</v>
      </c>
      <c r="AB241" s="98">
        <v>6000</v>
      </c>
      <c r="AC241" s="78">
        <f t="shared" si="13"/>
        <v>404780</v>
      </c>
      <c r="AD241" s="78">
        <f t="shared" si="15"/>
        <v>437000</v>
      </c>
      <c r="AE241" s="77">
        <v>0</v>
      </c>
      <c r="AF241" s="77">
        <f t="shared" si="14"/>
        <v>437000</v>
      </c>
      <c r="AG241" s="100" t="s">
        <v>1091</v>
      </c>
      <c r="AH241" s="94" t="s">
        <v>162</v>
      </c>
      <c r="AI241" s="108">
        <v>237</v>
      </c>
    </row>
    <row r="242" spans="1:35" ht="55.2" customHeight="1" x14ac:dyDescent="0.3">
      <c r="A242" s="83" t="s">
        <v>741</v>
      </c>
      <c r="B242" s="80" t="s">
        <v>320</v>
      </c>
      <c r="C242" s="94" t="s">
        <v>1465</v>
      </c>
      <c r="D242" s="93" t="s">
        <v>968</v>
      </c>
      <c r="E242" s="98">
        <v>1452500</v>
      </c>
      <c r="F242" s="98">
        <v>0</v>
      </c>
      <c r="G242" s="98">
        <v>0</v>
      </c>
      <c r="H242" s="98">
        <v>0</v>
      </c>
      <c r="I242" s="79">
        <f t="shared" si="12"/>
        <v>0</v>
      </c>
      <c r="J242" s="75">
        <v>144000</v>
      </c>
      <c r="K242" s="75">
        <v>35000</v>
      </c>
      <c r="L242" s="75">
        <v>288000</v>
      </c>
      <c r="M242" s="75">
        <v>445500</v>
      </c>
      <c r="N242" s="75">
        <v>72000</v>
      </c>
      <c r="O242" s="75">
        <v>36000</v>
      </c>
      <c r="P242" s="75">
        <v>432000</v>
      </c>
      <c r="Q242" s="75">
        <v>0</v>
      </c>
      <c r="R242" s="75">
        <v>0</v>
      </c>
      <c r="S242" s="98">
        <v>118080</v>
      </c>
      <c r="T242" s="98">
        <v>28700</v>
      </c>
      <c r="U242" s="98">
        <v>32220</v>
      </c>
      <c r="V242" s="140">
        <v>288000</v>
      </c>
      <c r="W242" s="140"/>
      <c r="X242" s="98">
        <v>445500</v>
      </c>
      <c r="Y242" s="98">
        <v>72000</v>
      </c>
      <c r="Z242" s="98">
        <v>36000</v>
      </c>
      <c r="AA242" s="98">
        <v>432000</v>
      </c>
      <c r="AB242" s="98">
        <v>0</v>
      </c>
      <c r="AC242" s="78">
        <f t="shared" si="13"/>
        <v>1420280</v>
      </c>
      <c r="AD242" s="78">
        <f t="shared" si="15"/>
        <v>1452500</v>
      </c>
      <c r="AE242" s="77">
        <v>0</v>
      </c>
      <c r="AF242" s="77">
        <f t="shared" si="14"/>
        <v>1452500</v>
      </c>
      <c r="AG242" s="100" t="s">
        <v>1092</v>
      </c>
      <c r="AH242" s="94" t="s">
        <v>162</v>
      </c>
      <c r="AI242" s="108">
        <v>238</v>
      </c>
    </row>
    <row r="243" spans="1:35" ht="55.2" customHeight="1" x14ac:dyDescent="0.3">
      <c r="A243" s="83" t="s">
        <v>742</v>
      </c>
      <c r="B243" s="80" t="s">
        <v>411</v>
      </c>
      <c r="C243" s="94" t="s">
        <v>1466</v>
      </c>
      <c r="D243" s="93" t="s">
        <v>968</v>
      </c>
      <c r="E243" s="98">
        <v>1488500</v>
      </c>
      <c r="F243" s="98">
        <v>0</v>
      </c>
      <c r="G243" s="98">
        <v>0</v>
      </c>
      <c r="H243" s="98">
        <v>0</v>
      </c>
      <c r="I243" s="79">
        <f t="shared" si="12"/>
        <v>0</v>
      </c>
      <c r="J243" s="75">
        <v>144000</v>
      </c>
      <c r="K243" s="75">
        <v>35000</v>
      </c>
      <c r="L243" s="75">
        <v>288000</v>
      </c>
      <c r="M243" s="75">
        <v>445500</v>
      </c>
      <c r="N243" s="75">
        <v>72000</v>
      </c>
      <c r="O243" s="75">
        <v>72000</v>
      </c>
      <c r="P243" s="75">
        <v>432000</v>
      </c>
      <c r="Q243" s="75">
        <v>0</v>
      </c>
      <c r="R243" s="75">
        <v>0</v>
      </c>
      <c r="S243" s="98">
        <v>118080</v>
      </c>
      <c r="T243" s="98">
        <v>28700</v>
      </c>
      <c r="U243" s="98">
        <v>32220</v>
      </c>
      <c r="V243" s="140">
        <v>288000</v>
      </c>
      <c r="W243" s="140"/>
      <c r="X243" s="98">
        <v>445500</v>
      </c>
      <c r="Y243" s="98">
        <v>72000</v>
      </c>
      <c r="Z243" s="98">
        <v>72000</v>
      </c>
      <c r="AA243" s="98">
        <v>432000</v>
      </c>
      <c r="AB243" s="98">
        <v>0</v>
      </c>
      <c r="AC243" s="78">
        <f t="shared" si="13"/>
        <v>1456280</v>
      </c>
      <c r="AD243" s="78">
        <f t="shared" si="15"/>
        <v>1488500</v>
      </c>
      <c r="AE243" s="77">
        <v>0</v>
      </c>
      <c r="AF243" s="77">
        <f t="shared" si="14"/>
        <v>1488500</v>
      </c>
      <c r="AG243" s="100" t="s">
        <v>1093</v>
      </c>
      <c r="AH243" s="94" t="s">
        <v>162</v>
      </c>
      <c r="AI243" s="108">
        <v>239</v>
      </c>
    </row>
    <row r="244" spans="1:35" ht="55.2" customHeight="1" x14ac:dyDescent="0.3">
      <c r="A244" s="83" t="s">
        <v>743</v>
      </c>
      <c r="B244" s="80" t="s">
        <v>409</v>
      </c>
      <c r="C244" s="93" t="s">
        <v>1467</v>
      </c>
      <c r="D244" s="93" t="s">
        <v>968</v>
      </c>
      <c r="E244" s="98">
        <v>1606828</v>
      </c>
      <c r="F244" s="98">
        <v>0</v>
      </c>
      <c r="G244" s="98">
        <v>0</v>
      </c>
      <c r="H244" s="98">
        <v>0</v>
      </c>
      <c r="I244" s="79">
        <f t="shared" si="12"/>
        <v>0</v>
      </c>
      <c r="J244" s="75">
        <v>144000</v>
      </c>
      <c r="K244" s="75">
        <v>35000</v>
      </c>
      <c r="L244" s="75">
        <v>288000</v>
      </c>
      <c r="M244" s="75">
        <v>563828</v>
      </c>
      <c r="N244" s="75">
        <v>72000</v>
      </c>
      <c r="O244" s="75">
        <v>72000</v>
      </c>
      <c r="P244" s="75">
        <v>432000</v>
      </c>
      <c r="Q244" s="75">
        <v>0</v>
      </c>
      <c r="R244" s="75">
        <v>0</v>
      </c>
      <c r="S244" s="98">
        <v>118080</v>
      </c>
      <c r="T244" s="98">
        <v>28700</v>
      </c>
      <c r="U244" s="98">
        <v>32220</v>
      </c>
      <c r="V244" s="140">
        <v>288000</v>
      </c>
      <c r="W244" s="140"/>
      <c r="X244" s="98">
        <v>563828</v>
      </c>
      <c r="Y244" s="98">
        <v>72000</v>
      </c>
      <c r="Z244" s="98">
        <v>72000</v>
      </c>
      <c r="AA244" s="98">
        <v>432000</v>
      </c>
      <c r="AB244" s="98">
        <v>0</v>
      </c>
      <c r="AC244" s="78">
        <f t="shared" si="13"/>
        <v>1574608</v>
      </c>
      <c r="AD244" s="78">
        <f t="shared" si="15"/>
        <v>1606828</v>
      </c>
      <c r="AE244" s="77">
        <v>0</v>
      </c>
      <c r="AF244" s="77">
        <f t="shared" si="14"/>
        <v>1606828</v>
      </c>
      <c r="AG244" s="100" t="s">
        <v>1094</v>
      </c>
      <c r="AH244" s="94" t="s">
        <v>162</v>
      </c>
      <c r="AI244" s="108">
        <v>240</v>
      </c>
    </row>
    <row r="245" spans="1:35" ht="55.2" customHeight="1" x14ac:dyDescent="0.3">
      <c r="A245" s="83" t="s">
        <v>744</v>
      </c>
      <c r="B245" s="80" t="s">
        <v>268</v>
      </c>
      <c r="C245" s="118" t="s">
        <v>1468</v>
      </c>
      <c r="D245" s="93" t="s">
        <v>968</v>
      </c>
      <c r="E245" s="98">
        <v>1606828</v>
      </c>
      <c r="F245" s="98">
        <v>0</v>
      </c>
      <c r="G245" s="98">
        <v>0</v>
      </c>
      <c r="H245" s="98">
        <v>0</v>
      </c>
      <c r="I245" s="79">
        <f t="shared" si="12"/>
        <v>0</v>
      </c>
      <c r="J245" s="75">
        <v>144000</v>
      </c>
      <c r="K245" s="75">
        <v>35000</v>
      </c>
      <c r="L245" s="75">
        <v>288000</v>
      </c>
      <c r="M245" s="75">
        <v>563828</v>
      </c>
      <c r="N245" s="75">
        <v>72000</v>
      </c>
      <c r="O245" s="75">
        <v>72000</v>
      </c>
      <c r="P245" s="75">
        <v>432000</v>
      </c>
      <c r="Q245" s="75">
        <v>0</v>
      </c>
      <c r="R245" s="75">
        <v>0</v>
      </c>
      <c r="S245" s="98">
        <v>118080</v>
      </c>
      <c r="T245" s="98">
        <v>28700</v>
      </c>
      <c r="U245" s="98">
        <v>32220</v>
      </c>
      <c r="V245" s="140">
        <v>288000</v>
      </c>
      <c r="W245" s="140"/>
      <c r="X245" s="98">
        <v>563828</v>
      </c>
      <c r="Y245" s="98">
        <v>72000</v>
      </c>
      <c r="Z245" s="98">
        <v>72000</v>
      </c>
      <c r="AA245" s="98">
        <v>432000</v>
      </c>
      <c r="AB245" s="98">
        <v>0</v>
      </c>
      <c r="AC245" s="78">
        <f t="shared" si="13"/>
        <v>1574608</v>
      </c>
      <c r="AD245" s="78">
        <f t="shared" si="15"/>
        <v>1606828</v>
      </c>
      <c r="AE245" s="77">
        <v>0</v>
      </c>
      <c r="AF245" s="77">
        <f t="shared" si="14"/>
        <v>1606828</v>
      </c>
      <c r="AG245" s="100" t="s">
        <v>1095</v>
      </c>
      <c r="AH245" s="94" t="s">
        <v>162</v>
      </c>
      <c r="AI245" s="108">
        <v>241</v>
      </c>
    </row>
    <row r="246" spans="1:35" ht="55.2" customHeight="1" x14ac:dyDescent="0.3">
      <c r="A246" s="83" t="s">
        <v>745</v>
      </c>
      <c r="B246" s="80" t="s">
        <v>262</v>
      </c>
      <c r="C246" s="94" t="s">
        <v>1469</v>
      </c>
      <c r="D246" s="93" t="s">
        <v>968</v>
      </c>
      <c r="E246" s="98">
        <v>1452500</v>
      </c>
      <c r="F246" s="98">
        <v>20000</v>
      </c>
      <c r="G246" s="98">
        <v>0</v>
      </c>
      <c r="H246" s="98">
        <v>0</v>
      </c>
      <c r="I246" s="79">
        <f t="shared" si="12"/>
        <v>0</v>
      </c>
      <c r="J246" s="75">
        <v>144000</v>
      </c>
      <c r="K246" s="75">
        <v>35000</v>
      </c>
      <c r="L246" s="75">
        <v>288000</v>
      </c>
      <c r="M246" s="75">
        <v>445500</v>
      </c>
      <c r="N246" s="75">
        <v>72000</v>
      </c>
      <c r="O246" s="75">
        <v>36000</v>
      </c>
      <c r="P246" s="75">
        <v>432000</v>
      </c>
      <c r="Q246" s="75">
        <v>0</v>
      </c>
      <c r="R246" s="75">
        <v>20000</v>
      </c>
      <c r="S246" s="98">
        <v>118080</v>
      </c>
      <c r="T246" s="98">
        <v>28700</v>
      </c>
      <c r="U246" s="98">
        <v>32220</v>
      </c>
      <c r="V246" s="140">
        <v>288000</v>
      </c>
      <c r="W246" s="140"/>
      <c r="X246" s="98">
        <v>445500</v>
      </c>
      <c r="Y246" s="98">
        <v>72000</v>
      </c>
      <c r="Z246" s="98">
        <v>36000</v>
      </c>
      <c r="AA246" s="98">
        <v>432000</v>
      </c>
      <c r="AB246" s="98">
        <v>0</v>
      </c>
      <c r="AC246" s="78">
        <f t="shared" si="13"/>
        <v>1420280</v>
      </c>
      <c r="AD246" s="78">
        <f t="shared" si="15"/>
        <v>1452500</v>
      </c>
      <c r="AE246" s="77">
        <v>20000</v>
      </c>
      <c r="AF246" s="77">
        <f t="shared" si="14"/>
        <v>1472500</v>
      </c>
      <c r="AG246" s="100" t="s">
        <v>1096</v>
      </c>
      <c r="AH246" s="94" t="s">
        <v>162</v>
      </c>
      <c r="AI246" s="108">
        <v>242</v>
      </c>
    </row>
    <row r="247" spans="1:35" ht="55.2" customHeight="1" x14ac:dyDescent="0.3">
      <c r="A247" s="83" t="s">
        <v>746</v>
      </c>
      <c r="B247" s="80" t="s">
        <v>202</v>
      </c>
      <c r="C247" s="94" t="s">
        <v>1470</v>
      </c>
      <c r="D247" s="93" t="s">
        <v>968</v>
      </c>
      <c r="E247" s="98">
        <v>1452500</v>
      </c>
      <c r="F247" s="98">
        <v>50000</v>
      </c>
      <c r="G247" s="98">
        <v>0</v>
      </c>
      <c r="H247" s="98">
        <v>0</v>
      </c>
      <c r="I247" s="79">
        <f t="shared" si="12"/>
        <v>0</v>
      </c>
      <c r="J247" s="75">
        <v>144000</v>
      </c>
      <c r="K247" s="75">
        <v>35000</v>
      </c>
      <c r="L247" s="75">
        <v>288000</v>
      </c>
      <c r="M247" s="75">
        <v>445500</v>
      </c>
      <c r="N247" s="75">
        <v>72000</v>
      </c>
      <c r="O247" s="75">
        <v>36000</v>
      </c>
      <c r="P247" s="75">
        <v>432000</v>
      </c>
      <c r="Q247" s="75">
        <v>0</v>
      </c>
      <c r="R247" s="75">
        <v>50000</v>
      </c>
      <c r="S247" s="98">
        <v>118080</v>
      </c>
      <c r="T247" s="98">
        <v>28700</v>
      </c>
      <c r="U247" s="98">
        <v>32220</v>
      </c>
      <c r="V247" s="140">
        <v>288000</v>
      </c>
      <c r="W247" s="140"/>
      <c r="X247" s="98">
        <v>445500</v>
      </c>
      <c r="Y247" s="98">
        <v>72000</v>
      </c>
      <c r="Z247" s="98">
        <v>36000</v>
      </c>
      <c r="AA247" s="98">
        <v>432000</v>
      </c>
      <c r="AB247" s="98">
        <v>0</v>
      </c>
      <c r="AC247" s="78">
        <f t="shared" si="13"/>
        <v>1420280</v>
      </c>
      <c r="AD247" s="78">
        <f t="shared" si="15"/>
        <v>1452500</v>
      </c>
      <c r="AE247" s="77">
        <v>50000</v>
      </c>
      <c r="AF247" s="77">
        <f t="shared" si="14"/>
        <v>1502500</v>
      </c>
      <c r="AG247" s="100" t="s">
        <v>1097</v>
      </c>
      <c r="AH247" s="94" t="s">
        <v>162</v>
      </c>
      <c r="AI247" s="108">
        <v>243</v>
      </c>
    </row>
    <row r="248" spans="1:35" ht="55.2" customHeight="1" x14ac:dyDescent="0.3">
      <c r="A248" s="83" t="s">
        <v>747</v>
      </c>
      <c r="B248" s="80" t="s">
        <v>365</v>
      </c>
      <c r="C248" s="94" t="s">
        <v>1471</v>
      </c>
      <c r="D248" s="93" t="s">
        <v>968</v>
      </c>
      <c r="E248" s="98">
        <v>647000</v>
      </c>
      <c r="F248" s="98">
        <v>0</v>
      </c>
      <c r="G248" s="98">
        <v>0</v>
      </c>
      <c r="H248" s="98">
        <v>0</v>
      </c>
      <c r="I248" s="79">
        <f t="shared" si="12"/>
        <v>0</v>
      </c>
      <c r="J248" s="75">
        <v>144000</v>
      </c>
      <c r="K248" s="75">
        <v>35000</v>
      </c>
      <c r="L248" s="75">
        <v>144000</v>
      </c>
      <c r="M248" s="75">
        <v>0</v>
      </c>
      <c r="N248" s="75">
        <v>0</v>
      </c>
      <c r="O248" s="75">
        <v>36000</v>
      </c>
      <c r="P248" s="75">
        <v>288000</v>
      </c>
      <c r="Q248" s="75">
        <v>0</v>
      </c>
      <c r="R248" s="75">
        <v>0</v>
      </c>
      <c r="S248" s="98">
        <v>118080</v>
      </c>
      <c r="T248" s="98">
        <v>28700</v>
      </c>
      <c r="U248" s="98">
        <v>32220</v>
      </c>
      <c r="V248" s="140">
        <v>144000</v>
      </c>
      <c r="W248" s="140"/>
      <c r="X248" s="98">
        <v>0</v>
      </c>
      <c r="Y248" s="98">
        <v>0</v>
      </c>
      <c r="Z248" s="98">
        <v>36000</v>
      </c>
      <c r="AA248" s="98">
        <v>288000</v>
      </c>
      <c r="AB248" s="98">
        <v>0</v>
      </c>
      <c r="AC248" s="78">
        <f t="shared" si="13"/>
        <v>614780</v>
      </c>
      <c r="AD248" s="78">
        <f t="shared" si="15"/>
        <v>647000</v>
      </c>
      <c r="AE248" s="77">
        <v>0</v>
      </c>
      <c r="AF248" s="77">
        <f t="shared" si="14"/>
        <v>647000</v>
      </c>
      <c r="AG248" s="100" t="s">
        <v>1098</v>
      </c>
      <c r="AH248" s="94" t="s">
        <v>162</v>
      </c>
      <c r="AI248" s="108">
        <v>244</v>
      </c>
    </row>
    <row r="249" spans="1:35" ht="55.2" customHeight="1" x14ac:dyDescent="0.3">
      <c r="A249" s="83" t="s">
        <v>748</v>
      </c>
      <c r="B249" s="80" t="s">
        <v>207</v>
      </c>
      <c r="C249" s="94" t="s">
        <v>1472</v>
      </c>
      <c r="D249" s="93" t="s">
        <v>968</v>
      </c>
      <c r="E249" s="98">
        <v>683000</v>
      </c>
      <c r="F249" s="98">
        <v>0</v>
      </c>
      <c r="G249" s="98">
        <v>0</v>
      </c>
      <c r="H249" s="98">
        <v>0</v>
      </c>
      <c r="I249" s="79">
        <f t="shared" si="12"/>
        <v>0</v>
      </c>
      <c r="J249" s="75">
        <v>144000</v>
      </c>
      <c r="K249" s="75">
        <v>35000</v>
      </c>
      <c r="L249" s="75">
        <v>144000</v>
      </c>
      <c r="M249" s="75">
        <v>0</v>
      </c>
      <c r="N249" s="75">
        <v>0</v>
      </c>
      <c r="O249" s="75">
        <v>72000</v>
      </c>
      <c r="P249" s="75">
        <v>288000</v>
      </c>
      <c r="Q249" s="75">
        <v>0</v>
      </c>
      <c r="R249" s="75">
        <v>0</v>
      </c>
      <c r="S249" s="98">
        <v>118080</v>
      </c>
      <c r="T249" s="98">
        <v>28700</v>
      </c>
      <c r="U249" s="98">
        <v>32220</v>
      </c>
      <c r="V249" s="140">
        <v>144000</v>
      </c>
      <c r="W249" s="140"/>
      <c r="X249" s="98">
        <v>0</v>
      </c>
      <c r="Y249" s="98">
        <v>0</v>
      </c>
      <c r="Z249" s="98">
        <v>72000</v>
      </c>
      <c r="AA249" s="98">
        <v>288000</v>
      </c>
      <c r="AB249" s="98">
        <v>0</v>
      </c>
      <c r="AC249" s="78">
        <f t="shared" si="13"/>
        <v>650780</v>
      </c>
      <c r="AD249" s="78">
        <f t="shared" si="15"/>
        <v>683000</v>
      </c>
      <c r="AE249" s="77">
        <v>0</v>
      </c>
      <c r="AF249" s="77">
        <f t="shared" si="14"/>
        <v>683000</v>
      </c>
      <c r="AG249" s="100" t="s">
        <v>1079</v>
      </c>
      <c r="AH249" s="94" t="s">
        <v>162</v>
      </c>
      <c r="AI249" s="108">
        <v>245</v>
      </c>
    </row>
    <row r="250" spans="1:35" ht="55.2" customHeight="1" x14ac:dyDescent="0.3">
      <c r="A250" s="83" t="s">
        <v>749</v>
      </c>
      <c r="B250" s="80" t="s">
        <v>435</v>
      </c>
      <c r="C250" s="94" t="s">
        <v>967</v>
      </c>
      <c r="D250" s="93" t="s">
        <v>968</v>
      </c>
      <c r="E250" s="98">
        <v>683000</v>
      </c>
      <c r="F250" s="98">
        <v>0</v>
      </c>
      <c r="G250" s="98">
        <v>0</v>
      </c>
      <c r="H250" s="98">
        <v>0</v>
      </c>
      <c r="I250" s="79">
        <f t="shared" si="12"/>
        <v>0</v>
      </c>
      <c r="J250" s="75">
        <v>144000</v>
      </c>
      <c r="K250" s="75">
        <v>35000</v>
      </c>
      <c r="L250" s="75">
        <v>144000</v>
      </c>
      <c r="M250" s="75">
        <v>0</v>
      </c>
      <c r="N250" s="75">
        <v>0</v>
      </c>
      <c r="O250" s="75">
        <v>72000</v>
      </c>
      <c r="P250" s="75">
        <v>288000</v>
      </c>
      <c r="Q250" s="75">
        <v>0</v>
      </c>
      <c r="R250" s="75">
        <v>0</v>
      </c>
      <c r="S250" s="98">
        <v>118080</v>
      </c>
      <c r="T250" s="98">
        <v>28700</v>
      </c>
      <c r="U250" s="98">
        <v>32220</v>
      </c>
      <c r="V250" s="140">
        <v>144000</v>
      </c>
      <c r="W250" s="140"/>
      <c r="X250" s="98">
        <v>0</v>
      </c>
      <c r="Y250" s="98">
        <v>0</v>
      </c>
      <c r="Z250" s="98">
        <v>72000</v>
      </c>
      <c r="AA250" s="98">
        <v>288000</v>
      </c>
      <c r="AB250" s="98">
        <v>0</v>
      </c>
      <c r="AC250" s="78">
        <f t="shared" si="13"/>
        <v>650780</v>
      </c>
      <c r="AD250" s="78">
        <f t="shared" si="15"/>
        <v>683000</v>
      </c>
      <c r="AE250" s="77">
        <v>0</v>
      </c>
      <c r="AF250" s="77">
        <f t="shared" si="14"/>
        <v>683000</v>
      </c>
      <c r="AG250" s="100" t="s">
        <v>1079</v>
      </c>
      <c r="AH250" s="94" t="s">
        <v>162</v>
      </c>
      <c r="AI250" s="108">
        <v>246</v>
      </c>
    </row>
    <row r="251" spans="1:35" ht="55.2" customHeight="1" x14ac:dyDescent="0.3">
      <c r="A251" s="83" t="s">
        <v>750</v>
      </c>
      <c r="B251" s="80" t="s">
        <v>306</v>
      </c>
      <c r="C251" s="94" t="s">
        <v>1473</v>
      </c>
      <c r="D251" s="93" t="s">
        <v>968</v>
      </c>
      <c r="E251" s="98">
        <v>1463680</v>
      </c>
      <c r="F251" s="98">
        <v>15500</v>
      </c>
      <c r="G251" s="98">
        <v>0</v>
      </c>
      <c r="H251" s="98">
        <v>0</v>
      </c>
      <c r="I251" s="79">
        <f t="shared" si="12"/>
        <v>0</v>
      </c>
      <c r="J251" s="75">
        <v>144000</v>
      </c>
      <c r="K251" s="75">
        <v>0</v>
      </c>
      <c r="L251" s="75">
        <v>288000</v>
      </c>
      <c r="M251" s="75">
        <v>445500</v>
      </c>
      <c r="N251" s="75">
        <v>72000</v>
      </c>
      <c r="O251" s="75">
        <v>72000</v>
      </c>
      <c r="P251" s="75">
        <v>432000</v>
      </c>
      <c r="Q251" s="75">
        <v>10180</v>
      </c>
      <c r="R251" s="75">
        <v>15500</v>
      </c>
      <c r="S251" s="98">
        <v>118080</v>
      </c>
      <c r="T251" s="98">
        <v>0</v>
      </c>
      <c r="U251" s="98">
        <v>25920</v>
      </c>
      <c r="V251" s="140">
        <v>288000</v>
      </c>
      <c r="W251" s="140"/>
      <c r="X251" s="98">
        <v>445500</v>
      </c>
      <c r="Y251" s="98">
        <v>72000</v>
      </c>
      <c r="Z251" s="98">
        <v>72000</v>
      </c>
      <c r="AA251" s="98">
        <v>432000</v>
      </c>
      <c r="AB251" s="98">
        <v>10180</v>
      </c>
      <c r="AC251" s="78">
        <f t="shared" si="13"/>
        <v>1437760</v>
      </c>
      <c r="AD251" s="78">
        <f t="shared" si="15"/>
        <v>1463680</v>
      </c>
      <c r="AE251" s="77">
        <v>15500</v>
      </c>
      <c r="AF251" s="77">
        <f t="shared" si="14"/>
        <v>1479180</v>
      </c>
      <c r="AG251" s="100" t="s">
        <v>1099</v>
      </c>
      <c r="AH251" s="94" t="s">
        <v>162</v>
      </c>
      <c r="AI251" s="108">
        <v>247</v>
      </c>
    </row>
    <row r="252" spans="1:35" ht="55.2" customHeight="1" x14ac:dyDescent="0.3">
      <c r="A252" s="83" t="s">
        <v>751</v>
      </c>
      <c r="B252" s="80" t="s">
        <v>306</v>
      </c>
      <c r="C252" s="94" t="s">
        <v>1474</v>
      </c>
      <c r="D252" s="93" t="s">
        <v>968</v>
      </c>
      <c r="E252" s="98">
        <v>1491700</v>
      </c>
      <c r="F252" s="98">
        <v>13000</v>
      </c>
      <c r="G252" s="98">
        <v>0</v>
      </c>
      <c r="H252" s="98">
        <v>0</v>
      </c>
      <c r="I252" s="79">
        <f t="shared" si="12"/>
        <v>0</v>
      </c>
      <c r="J252" s="75">
        <v>144000</v>
      </c>
      <c r="K252" s="75">
        <v>35000</v>
      </c>
      <c r="L252" s="75">
        <v>288000</v>
      </c>
      <c r="M252" s="75">
        <v>445500</v>
      </c>
      <c r="N252" s="75">
        <v>72000</v>
      </c>
      <c r="O252" s="75">
        <v>72000</v>
      </c>
      <c r="P252" s="75">
        <v>432000</v>
      </c>
      <c r="Q252" s="75">
        <v>3200</v>
      </c>
      <c r="R252" s="75">
        <v>13000</v>
      </c>
      <c r="S252" s="98">
        <v>118080</v>
      </c>
      <c r="T252" s="98">
        <v>28700</v>
      </c>
      <c r="U252" s="98">
        <v>32220</v>
      </c>
      <c r="V252" s="140">
        <v>288000</v>
      </c>
      <c r="W252" s="140"/>
      <c r="X252" s="98">
        <v>445500</v>
      </c>
      <c r="Y252" s="98">
        <v>72000</v>
      </c>
      <c r="Z252" s="98">
        <v>72000</v>
      </c>
      <c r="AA252" s="98">
        <v>432000</v>
      </c>
      <c r="AB252" s="98">
        <v>3200</v>
      </c>
      <c r="AC252" s="78">
        <f t="shared" si="13"/>
        <v>1459480</v>
      </c>
      <c r="AD252" s="78">
        <f t="shared" si="15"/>
        <v>1491700</v>
      </c>
      <c r="AE252" s="77">
        <v>13000</v>
      </c>
      <c r="AF252" s="77">
        <f t="shared" si="14"/>
        <v>1504700</v>
      </c>
      <c r="AG252" s="100" t="s">
        <v>1100</v>
      </c>
      <c r="AH252" s="94" t="s">
        <v>162</v>
      </c>
      <c r="AI252" s="108">
        <v>248</v>
      </c>
    </row>
    <row r="253" spans="1:35" ht="55.2" customHeight="1" x14ac:dyDescent="0.3">
      <c r="A253" s="83" t="s">
        <v>752</v>
      </c>
      <c r="B253" s="80" t="s">
        <v>306</v>
      </c>
      <c r="C253" s="118" t="s">
        <v>1475</v>
      </c>
      <c r="D253" s="93" t="s">
        <v>968</v>
      </c>
      <c r="E253" s="98">
        <v>1524500</v>
      </c>
      <c r="F253" s="98">
        <v>0</v>
      </c>
      <c r="G253" s="98">
        <v>0</v>
      </c>
      <c r="H253" s="98">
        <v>0</v>
      </c>
      <c r="I253" s="79">
        <f t="shared" si="12"/>
        <v>0</v>
      </c>
      <c r="J253" s="75">
        <v>144000</v>
      </c>
      <c r="K253" s="75">
        <v>35000</v>
      </c>
      <c r="L253" s="75">
        <v>288000</v>
      </c>
      <c r="M253" s="75">
        <v>445500</v>
      </c>
      <c r="N253" s="75">
        <v>72000</v>
      </c>
      <c r="O253" s="75">
        <v>108000</v>
      </c>
      <c r="P253" s="75">
        <v>432000</v>
      </c>
      <c r="Q253" s="75">
        <v>0</v>
      </c>
      <c r="R253" s="75">
        <v>0</v>
      </c>
      <c r="S253" s="98">
        <v>118080</v>
      </c>
      <c r="T253" s="98">
        <v>28700</v>
      </c>
      <c r="U253" s="98">
        <v>32220</v>
      </c>
      <c r="V253" s="140">
        <v>288000</v>
      </c>
      <c r="W253" s="140"/>
      <c r="X253" s="98">
        <v>445500</v>
      </c>
      <c r="Y253" s="98">
        <v>72000</v>
      </c>
      <c r="Z253" s="98">
        <v>108000</v>
      </c>
      <c r="AA253" s="98">
        <v>432000</v>
      </c>
      <c r="AB253" s="98">
        <v>0</v>
      </c>
      <c r="AC253" s="78">
        <f t="shared" si="13"/>
        <v>1492280</v>
      </c>
      <c r="AD253" s="78">
        <f t="shared" si="15"/>
        <v>1524500</v>
      </c>
      <c r="AE253" s="77">
        <v>0</v>
      </c>
      <c r="AF253" s="77">
        <f t="shared" si="14"/>
        <v>1524500</v>
      </c>
      <c r="AG253" s="100" t="s">
        <v>1101</v>
      </c>
      <c r="AH253" s="94" t="s">
        <v>162</v>
      </c>
      <c r="AI253" s="108">
        <v>249</v>
      </c>
    </row>
    <row r="254" spans="1:35" ht="55.2" customHeight="1" x14ac:dyDescent="0.3">
      <c r="A254" s="83" t="s">
        <v>753</v>
      </c>
      <c r="B254" s="80" t="s">
        <v>306</v>
      </c>
      <c r="C254" s="118" t="s">
        <v>1476</v>
      </c>
      <c r="D254" s="93" t="s">
        <v>968</v>
      </c>
      <c r="E254" s="98">
        <v>1524500</v>
      </c>
      <c r="F254" s="98">
        <v>15500</v>
      </c>
      <c r="G254" s="98">
        <v>0</v>
      </c>
      <c r="H254" s="98">
        <v>0</v>
      </c>
      <c r="I254" s="79">
        <f t="shared" si="12"/>
        <v>0</v>
      </c>
      <c r="J254" s="75">
        <v>144000</v>
      </c>
      <c r="K254" s="75">
        <v>35000</v>
      </c>
      <c r="L254" s="75">
        <v>288000</v>
      </c>
      <c r="M254" s="75">
        <v>445500</v>
      </c>
      <c r="N254" s="75">
        <v>72000</v>
      </c>
      <c r="O254" s="75">
        <v>108000</v>
      </c>
      <c r="P254" s="75">
        <v>432000</v>
      </c>
      <c r="Q254" s="75">
        <v>0</v>
      </c>
      <c r="R254" s="75">
        <v>15500</v>
      </c>
      <c r="S254" s="98">
        <v>118080</v>
      </c>
      <c r="T254" s="98">
        <v>28700</v>
      </c>
      <c r="U254" s="98">
        <v>32220</v>
      </c>
      <c r="V254" s="140">
        <v>288000</v>
      </c>
      <c r="W254" s="140"/>
      <c r="X254" s="98">
        <v>445500</v>
      </c>
      <c r="Y254" s="98">
        <v>72000</v>
      </c>
      <c r="Z254" s="98">
        <v>108000</v>
      </c>
      <c r="AA254" s="98">
        <v>432000</v>
      </c>
      <c r="AB254" s="98">
        <v>0</v>
      </c>
      <c r="AC254" s="78">
        <f t="shared" si="13"/>
        <v>1492280</v>
      </c>
      <c r="AD254" s="78">
        <f t="shared" si="15"/>
        <v>1524500</v>
      </c>
      <c r="AE254" s="77">
        <v>15500</v>
      </c>
      <c r="AF254" s="77">
        <f t="shared" si="14"/>
        <v>1540000</v>
      </c>
      <c r="AG254" s="100" t="s">
        <v>1102</v>
      </c>
      <c r="AH254" s="94" t="s">
        <v>162</v>
      </c>
      <c r="AI254" s="108">
        <v>250</v>
      </c>
    </row>
    <row r="255" spans="1:35" ht="55.2" customHeight="1" x14ac:dyDescent="0.3">
      <c r="A255" s="83" t="s">
        <v>754</v>
      </c>
      <c r="B255" s="80" t="s">
        <v>306</v>
      </c>
      <c r="C255" s="118" t="s">
        <v>1477</v>
      </c>
      <c r="D255" s="93" t="s">
        <v>968</v>
      </c>
      <c r="E255" s="98">
        <v>1529350</v>
      </c>
      <c r="F255" s="98">
        <v>24000</v>
      </c>
      <c r="G255" s="98">
        <v>0</v>
      </c>
      <c r="H255" s="98">
        <v>0</v>
      </c>
      <c r="I255" s="79">
        <f t="shared" si="12"/>
        <v>0</v>
      </c>
      <c r="J255" s="75">
        <v>144000</v>
      </c>
      <c r="K255" s="75">
        <v>35000</v>
      </c>
      <c r="L255" s="75">
        <v>288000</v>
      </c>
      <c r="M255" s="75">
        <v>445500</v>
      </c>
      <c r="N255" s="75">
        <v>72000</v>
      </c>
      <c r="O255" s="75">
        <v>108000</v>
      </c>
      <c r="P255" s="75">
        <v>432000</v>
      </c>
      <c r="Q255" s="75">
        <v>4850</v>
      </c>
      <c r="R255" s="75">
        <v>24000</v>
      </c>
      <c r="S255" s="98">
        <v>118080</v>
      </c>
      <c r="T255" s="98">
        <v>28700</v>
      </c>
      <c r="U255" s="98">
        <v>32220</v>
      </c>
      <c r="V255" s="140">
        <v>288000</v>
      </c>
      <c r="W255" s="140"/>
      <c r="X255" s="98">
        <v>445500</v>
      </c>
      <c r="Y255" s="98">
        <v>72000</v>
      </c>
      <c r="Z255" s="98">
        <v>108000</v>
      </c>
      <c r="AA255" s="98">
        <v>432000</v>
      </c>
      <c r="AB255" s="98">
        <v>4850</v>
      </c>
      <c r="AC255" s="78">
        <f t="shared" si="13"/>
        <v>1497130</v>
      </c>
      <c r="AD255" s="78">
        <f t="shared" si="15"/>
        <v>1529350</v>
      </c>
      <c r="AE255" s="77">
        <v>24000</v>
      </c>
      <c r="AF255" s="77">
        <f t="shared" si="14"/>
        <v>1553350</v>
      </c>
      <c r="AG255" s="100" t="s">
        <v>1103</v>
      </c>
      <c r="AH255" s="94" t="s">
        <v>162</v>
      </c>
      <c r="AI255" s="108">
        <v>251</v>
      </c>
    </row>
    <row r="256" spans="1:35" ht="55.2" customHeight="1" x14ac:dyDescent="0.3">
      <c r="A256" s="83" t="s">
        <v>755</v>
      </c>
      <c r="B256" s="80" t="s">
        <v>435</v>
      </c>
      <c r="C256" s="94" t="s">
        <v>1478</v>
      </c>
      <c r="D256" s="93" t="s">
        <v>968</v>
      </c>
      <c r="E256" s="98">
        <v>395000</v>
      </c>
      <c r="F256" s="98">
        <v>0</v>
      </c>
      <c r="G256" s="98">
        <v>0</v>
      </c>
      <c r="H256" s="98">
        <v>0</v>
      </c>
      <c r="I256" s="79">
        <f t="shared" si="12"/>
        <v>0</v>
      </c>
      <c r="J256" s="75">
        <v>144000</v>
      </c>
      <c r="K256" s="75">
        <v>35000</v>
      </c>
      <c r="L256" s="75">
        <v>0</v>
      </c>
      <c r="M256" s="75">
        <v>0</v>
      </c>
      <c r="N256" s="75">
        <v>0</v>
      </c>
      <c r="O256" s="75">
        <v>72000</v>
      </c>
      <c r="P256" s="75">
        <v>144000</v>
      </c>
      <c r="Q256" s="75">
        <v>0</v>
      </c>
      <c r="R256" s="75">
        <v>0</v>
      </c>
      <c r="S256" s="98">
        <v>118080</v>
      </c>
      <c r="T256" s="98">
        <v>28700</v>
      </c>
      <c r="U256" s="98">
        <v>32220</v>
      </c>
      <c r="V256" s="140">
        <v>0</v>
      </c>
      <c r="W256" s="140"/>
      <c r="X256" s="98">
        <v>0</v>
      </c>
      <c r="Y256" s="98">
        <v>0</v>
      </c>
      <c r="Z256" s="98">
        <v>72000</v>
      </c>
      <c r="AA256" s="98">
        <v>144000</v>
      </c>
      <c r="AB256" s="98">
        <v>0</v>
      </c>
      <c r="AC256" s="78">
        <f t="shared" si="13"/>
        <v>362780</v>
      </c>
      <c r="AD256" s="78">
        <f t="shared" si="15"/>
        <v>395000</v>
      </c>
      <c r="AE256" s="77">
        <v>0</v>
      </c>
      <c r="AF256" s="77">
        <f t="shared" si="14"/>
        <v>395000</v>
      </c>
      <c r="AG256" s="100" t="s">
        <v>986</v>
      </c>
      <c r="AH256" s="94" t="s">
        <v>162</v>
      </c>
      <c r="AI256" s="108">
        <v>252</v>
      </c>
    </row>
    <row r="257" spans="1:35" ht="55.2" customHeight="1" x14ac:dyDescent="0.3">
      <c r="A257" s="83" t="s">
        <v>756</v>
      </c>
      <c r="B257" s="80" t="s">
        <v>242</v>
      </c>
      <c r="C257" s="94" t="s">
        <v>1479</v>
      </c>
      <c r="D257" s="93" t="s">
        <v>968</v>
      </c>
      <c r="E257" s="98">
        <v>395000</v>
      </c>
      <c r="F257" s="98">
        <v>0</v>
      </c>
      <c r="G257" s="98">
        <v>0</v>
      </c>
      <c r="H257" s="98">
        <v>0</v>
      </c>
      <c r="I257" s="79">
        <f t="shared" si="12"/>
        <v>0</v>
      </c>
      <c r="J257" s="75">
        <v>144000</v>
      </c>
      <c r="K257" s="75">
        <v>35000</v>
      </c>
      <c r="L257" s="75">
        <v>0</v>
      </c>
      <c r="M257" s="75">
        <v>0</v>
      </c>
      <c r="N257" s="75">
        <v>0</v>
      </c>
      <c r="O257" s="75">
        <v>72000</v>
      </c>
      <c r="P257" s="75">
        <v>144000</v>
      </c>
      <c r="Q257" s="75">
        <v>0</v>
      </c>
      <c r="R257" s="75">
        <v>0</v>
      </c>
      <c r="S257" s="98">
        <v>118080</v>
      </c>
      <c r="T257" s="98">
        <v>28700</v>
      </c>
      <c r="U257" s="98">
        <v>32220</v>
      </c>
      <c r="V257" s="140">
        <v>0</v>
      </c>
      <c r="W257" s="140"/>
      <c r="X257" s="98">
        <v>0</v>
      </c>
      <c r="Y257" s="98">
        <v>0</v>
      </c>
      <c r="Z257" s="98">
        <v>72000</v>
      </c>
      <c r="AA257" s="98">
        <v>144000</v>
      </c>
      <c r="AB257" s="98">
        <v>0</v>
      </c>
      <c r="AC257" s="78">
        <f t="shared" si="13"/>
        <v>362780</v>
      </c>
      <c r="AD257" s="78">
        <f t="shared" si="15"/>
        <v>395000</v>
      </c>
      <c r="AE257" s="77">
        <v>0</v>
      </c>
      <c r="AF257" s="77">
        <f t="shared" si="14"/>
        <v>395000</v>
      </c>
      <c r="AG257" s="100" t="s">
        <v>986</v>
      </c>
      <c r="AH257" s="94" t="s">
        <v>162</v>
      </c>
      <c r="AI257" s="108">
        <v>253</v>
      </c>
    </row>
    <row r="258" spans="1:35" ht="55.2" customHeight="1" x14ac:dyDescent="0.3">
      <c r="A258" s="83" t="s">
        <v>757</v>
      </c>
      <c r="B258" s="80" t="s">
        <v>758</v>
      </c>
      <c r="C258" s="118" t="s">
        <v>1480</v>
      </c>
      <c r="D258" s="93" t="s">
        <v>968</v>
      </c>
      <c r="E258" s="98">
        <v>459990</v>
      </c>
      <c r="F258" s="98">
        <v>12000</v>
      </c>
      <c r="G258" s="98">
        <v>0</v>
      </c>
      <c r="H258" s="98">
        <v>0</v>
      </c>
      <c r="I258" s="79">
        <f t="shared" si="12"/>
        <v>0</v>
      </c>
      <c r="J258" s="75">
        <v>144000</v>
      </c>
      <c r="K258" s="75">
        <v>35000</v>
      </c>
      <c r="L258" s="75">
        <v>0</v>
      </c>
      <c r="M258" s="75">
        <v>0</v>
      </c>
      <c r="N258" s="75">
        <v>0</v>
      </c>
      <c r="O258" s="75">
        <v>108000</v>
      </c>
      <c r="P258" s="75">
        <v>144000</v>
      </c>
      <c r="Q258" s="75">
        <v>28990</v>
      </c>
      <c r="R258" s="75">
        <v>12000</v>
      </c>
      <c r="S258" s="98">
        <v>118080</v>
      </c>
      <c r="T258" s="98">
        <v>28700</v>
      </c>
      <c r="U258" s="98">
        <v>32220</v>
      </c>
      <c r="V258" s="140">
        <v>0</v>
      </c>
      <c r="W258" s="140"/>
      <c r="X258" s="98">
        <v>0</v>
      </c>
      <c r="Y258" s="98">
        <v>0</v>
      </c>
      <c r="Z258" s="98">
        <v>108000</v>
      </c>
      <c r="AA258" s="98">
        <v>144000</v>
      </c>
      <c r="AB258" s="98">
        <v>28990</v>
      </c>
      <c r="AC258" s="78">
        <f t="shared" si="13"/>
        <v>427770</v>
      </c>
      <c r="AD258" s="78">
        <f t="shared" si="15"/>
        <v>459990</v>
      </c>
      <c r="AE258" s="77">
        <v>12000</v>
      </c>
      <c r="AF258" s="77">
        <f t="shared" si="14"/>
        <v>471990</v>
      </c>
      <c r="AG258" s="100" t="s">
        <v>1104</v>
      </c>
      <c r="AH258" s="94" t="s">
        <v>162</v>
      </c>
      <c r="AI258" s="108">
        <v>254</v>
      </c>
    </row>
    <row r="259" spans="1:35" ht="55.2" customHeight="1" x14ac:dyDescent="0.3">
      <c r="A259" s="83" t="s">
        <v>759</v>
      </c>
      <c r="B259" s="80" t="s">
        <v>278</v>
      </c>
      <c r="C259" s="95" t="s">
        <v>1481</v>
      </c>
      <c r="D259" s="93" t="s">
        <v>968</v>
      </c>
      <c r="E259" s="98">
        <v>359000</v>
      </c>
      <c r="F259" s="98">
        <v>12000</v>
      </c>
      <c r="G259" s="98">
        <v>0</v>
      </c>
      <c r="H259" s="98">
        <v>0</v>
      </c>
      <c r="I259" s="79">
        <f t="shared" si="12"/>
        <v>0</v>
      </c>
      <c r="J259" s="75">
        <v>144000</v>
      </c>
      <c r="K259" s="75">
        <v>35000</v>
      </c>
      <c r="L259" s="75">
        <v>0</v>
      </c>
      <c r="M259" s="75">
        <v>0</v>
      </c>
      <c r="N259" s="75">
        <v>0</v>
      </c>
      <c r="O259" s="75">
        <v>36000</v>
      </c>
      <c r="P259" s="75">
        <v>144000</v>
      </c>
      <c r="Q259" s="75">
        <v>0</v>
      </c>
      <c r="R259" s="75">
        <v>12000</v>
      </c>
      <c r="S259" s="98">
        <v>118080</v>
      </c>
      <c r="T259" s="98">
        <v>28700</v>
      </c>
      <c r="U259" s="98">
        <v>32220</v>
      </c>
      <c r="V259" s="140">
        <v>0</v>
      </c>
      <c r="W259" s="140"/>
      <c r="X259" s="98">
        <v>0</v>
      </c>
      <c r="Y259" s="98">
        <v>0</v>
      </c>
      <c r="Z259" s="98">
        <v>36000</v>
      </c>
      <c r="AA259" s="98">
        <v>144000</v>
      </c>
      <c r="AB259" s="98">
        <v>0</v>
      </c>
      <c r="AC259" s="78">
        <f t="shared" si="13"/>
        <v>326780</v>
      </c>
      <c r="AD259" s="78">
        <f t="shared" si="15"/>
        <v>359000</v>
      </c>
      <c r="AE259" s="77">
        <v>12000</v>
      </c>
      <c r="AF259" s="77">
        <f t="shared" si="14"/>
        <v>371000</v>
      </c>
      <c r="AG259" s="100" t="s">
        <v>1105</v>
      </c>
      <c r="AH259" s="94" t="s">
        <v>162</v>
      </c>
      <c r="AI259" s="108">
        <v>255</v>
      </c>
    </row>
    <row r="260" spans="1:35" ht="55.2" customHeight="1" x14ac:dyDescent="0.3">
      <c r="A260" s="83" t="s">
        <v>760</v>
      </c>
      <c r="B260" s="80" t="s">
        <v>323</v>
      </c>
      <c r="C260" s="95" t="s">
        <v>1482</v>
      </c>
      <c r="D260" s="93" t="s">
        <v>968</v>
      </c>
      <c r="E260" s="98">
        <v>395000</v>
      </c>
      <c r="F260" s="98">
        <v>50000</v>
      </c>
      <c r="G260" s="98">
        <v>0</v>
      </c>
      <c r="H260" s="98">
        <v>0</v>
      </c>
      <c r="I260" s="79">
        <f t="shared" si="12"/>
        <v>0</v>
      </c>
      <c r="J260" s="75">
        <v>144000</v>
      </c>
      <c r="K260" s="75">
        <v>35000</v>
      </c>
      <c r="L260" s="75">
        <v>0</v>
      </c>
      <c r="M260" s="75">
        <v>0</v>
      </c>
      <c r="N260" s="75">
        <v>0</v>
      </c>
      <c r="O260" s="75">
        <v>72000</v>
      </c>
      <c r="P260" s="75">
        <v>144000</v>
      </c>
      <c r="Q260" s="75">
        <v>0</v>
      </c>
      <c r="R260" s="75">
        <v>50000</v>
      </c>
      <c r="S260" s="98">
        <v>118080</v>
      </c>
      <c r="T260" s="98">
        <v>28700</v>
      </c>
      <c r="U260" s="98">
        <v>32220</v>
      </c>
      <c r="V260" s="140">
        <v>0</v>
      </c>
      <c r="W260" s="140"/>
      <c r="X260" s="98">
        <v>0</v>
      </c>
      <c r="Y260" s="98">
        <v>0</v>
      </c>
      <c r="Z260" s="98">
        <v>72000</v>
      </c>
      <c r="AA260" s="98">
        <v>144000</v>
      </c>
      <c r="AB260" s="98">
        <v>0</v>
      </c>
      <c r="AC260" s="78">
        <f t="shared" si="13"/>
        <v>362780</v>
      </c>
      <c r="AD260" s="78">
        <f t="shared" si="15"/>
        <v>395000</v>
      </c>
      <c r="AE260" s="77">
        <v>50000</v>
      </c>
      <c r="AF260" s="77">
        <f t="shared" si="14"/>
        <v>445000</v>
      </c>
      <c r="AG260" s="100" t="s">
        <v>1106</v>
      </c>
      <c r="AH260" s="94" t="s">
        <v>162</v>
      </c>
      <c r="AI260" s="108">
        <v>256</v>
      </c>
    </row>
    <row r="261" spans="1:35" ht="55.2" customHeight="1" x14ac:dyDescent="0.3">
      <c r="A261" s="83" t="s">
        <v>761</v>
      </c>
      <c r="B261" s="80" t="s">
        <v>302</v>
      </c>
      <c r="C261" s="94" t="s">
        <v>1483</v>
      </c>
      <c r="D261" s="93" t="s">
        <v>968</v>
      </c>
      <c r="E261" s="123">
        <v>395000</v>
      </c>
      <c r="F261" s="123">
        <v>0</v>
      </c>
      <c r="G261" s="123">
        <v>0</v>
      </c>
      <c r="H261" s="123">
        <v>0</v>
      </c>
      <c r="I261" s="79">
        <f t="shared" ref="I261:I324" si="16">G261+H261</f>
        <v>0</v>
      </c>
      <c r="J261" s="75">
        <v>144000</v>
      </c>
      <c r="K261" s="75">
        <v>35000</v>
      </c>
      <c r="L261" s="75">
        <v>0</v>
      </c>
      <c r="M261" s="75">
        <v>0</v>
      </c>
      <c r="N261" s="75">
        <v>0</v>
      </c>
      <c r="O261" s="75">
        <v>72000</v>
      </c>
      <c r="P261" s="75">
        <v>144000</v>
      </c>
      <c r="Q261" s="75">
        <v>0</v>
      </c>
      <c r="R261" s="75">
        <v>0</v>
      </c>
      <c r="S261" s="98">
        <v>118080</v>
      </c>
      <c r="T261" s="98">
        <v>28700</v>
      </c>
      <c r="U261" s="98">
        <v>32220</v>
      </c>
      <c r="V261" s="140">
        <v>0</v>
      </c>
      <c r="W261" s="140"/>
      <c r="X261" s="98">
        <v>0</v>
      </c>
      <c r="Y261" s="98">
        <v>0</v>
      </c>
      <c r="Z261" s="98">
        <v>72000</v>
      </c>
      <c r="AA261" s="98">
        <v>144000</v>
      </c>
      <c r="AB261" s="98">
        <v>0</v>
      </c>
      <c r="AC261" s="78">
        <f t="shared" ref="AC261:AC324" si="17">S261+T261+V261+X261+Y261+Z261+AA261+AB261</f>
        <v>362780</v>
      </c>
      <c r="AD261" s="78">
        <f t="shared" si="15"/>
        <v>395000</v>
      </c>
      <c r="AE261" s="77">
        <v>0</v>
      </c>
      <c r="AF261" s="77">
        <f t="shared" ref="AF261:AF324" si="18">S261+T261+U261+V261+X261+Y261+Z261+AA261+AB261+AE261</f>
        <v>395000</v>
      </c>
      <c r="AG261" s="100" t="s">
        <v>986</v>
      </c>
      <c r="AH261" s="94" t="s">
        <v>162</v>
      </c>
      <c r="AI261" s="108">
        <v>257</v>
      </c>
    </row>
    <row r="262" spans="1:35" ht="55.2" customHeight="1" x14ac:dyDescent="0.3">
      <c r="A262" s="83" t="s">
        <v>762</v>
      </c>
      <c r="B262" s="80" t="s">
        <v>763</v>
      </c>
      <c r="C262" s="94" t="s">
        <v>1484</v>
      </c>
      <c r="D262" s="93" t="s">
        <v>968</v>
      </c>
      <c r="E262" s="98">
        <v>425000</v>
      </c>
      <c r="F262" s="98">
        <v>0</v>
      </c>
      <c r="G262" s="98">
        <v>0</v>
      </c>
      <c r="H262" s="98">
        <v>0</v>
      </c>
      <c r="I262" s="79">
        <f t="shared" si="16"/>
        <v>0</v>
      </c>
      <c r="J262" s="75">
        <v>144000</v>
      </c>
      <c r="K262" s="75">
        <v>35000</v>
      </c>
      <c r="L262" s="75">
        <v>0</v>
      </c>
      <c r="M262" s="75">
        <v>0</v>
      </c>
      <c r="N262" s="75">
        <v>0</v>
      </c>
      <c r="O262" s="75">
        <v>72000</v>
      </c>
      <c r="P262" s="75">
        <v>144000</v>
      </c>
      <c r="Q262" s="75">
        <v>30000</v>
      </c>
      <c r="R262" s="75">
        <v>0</v>
      </c>
      <c r="S262" s="98">
        <v>118080</v>
      </c>
      <c r="T262" s="98">
        <v>28700</v>
      </c>
      <c r="U262" s="98">
        <v>32220</v>
      </c>
      <c r="V262" s="140">
        <v>0</v>
      </c>
      <c r="W262" s="140"/>
      <c r="X262" s="98">
        <v>0</v>
      </c>
      <c r="Y262" s="98">
        <v>0</v>
      </c>
      <c r="Z262" s="98">
        <v>72000</v>
      </c>
      <c r="AA262" s="98">
        <v>144000</v>
      </c>
      <c r="AB262" s="98">
        <v>30000</v>
      </c>
      <c r="AC262" s="78">
        <f t="shared" si="17"/>
        <v>392780</v>
      </c>
      <c r="AD262" s="78">
        <f t="shared" ref="AD262:AD325" si="19">U262+AC262</f>
        <v>425000</v>
      </c>
      <c r="AE262" s="77">
        <v>0</v>
      </c>
      <c r="AF262" s="77">
        <f t="shared" si="18"/>
        <v>425000</v>
      </c>
      <c r="AG262" s="100" t="s">
        <v>1107</v>
      </c>
      <c r="AH262" s="94" t="s">
        <v>162</v>
      </c>
      <c r="AI262" s="108">
        <v>258</v>
      </c>
    </row>
    <row r="263" spans="1:35" ht="55.2" customHeight="1" x14ac:dyDescent="0.3">
      <c r="A263" s="83" t="s">
        <v>1663</v>
      </c>
      <c r="B263" s="80" t="s">
        <v>765</v>
      </c>
      <c r="C263" s="118" t="s">
        <v>1485</v>
      </c>
      <c r="D263" s="93" t="s">
        <v>968</v>
      </c>
      <c r="E263" s="98">
        <v>359000</v>
      </c>
      <c r="F263" s="98">
        <v>16000</v>
      </c>
      <c r="G263" s="98">
        <v>0</v>
      </c>
      <c r="H263" s="98">
        <v>0</v>
      </c>
      <c r="I263" s="79">
        <f t="shared" si="16"/>
        <v>0</v>
      </c>
      <c r="J263" s="75">
        <v>144000</v>
      </c>
      <c r="K263" s="75">
        <v>35000</v>
      </c>
      <c r="L263" s="75">
        <v>0</v>
      </c>
      <c r="M263" s="75">
        <v>0</v>
      </c>
      <c r="N263" s="75">
        <v>0</v>
      </c>
      <c r="O263" s="75">
        <v>36000</v>
      </c>
      <c r="P263" s="75">
        <v>144000</v>
      </c>
      <c r="Q263" s="75">
        <v>0</v>
      </c>
      <c r="R263" s="75">
        <v>16000</v>
      </c>
      <c r="S263" s="98">
        <v>118080</v>
      </c>
      <c r="T263" s="98">
        <v>28700</v>
      </c>
      <c r="U263" s="98">
        <v>32220</v>
      </c>
      <c r="V263" s="140">
        <v>0</v>
      </c>
      <c r="W263" s="140"/>
      <c r="X263" s="98">
        <v>0</v>
      </c>
      <c r="Y263" s="98">
        <v>0</v>
      </c>
      <c r="Z263" s="98">
        <v>36000</v>
      </c>
      <c r="AA263" s="98">
        <v>144000</v>
      </c>
      <c r="AB263" s="98">
        <v>0</v>
      </c>
      <c r="AC263" s="78">
        <f t="shared" si="17"/>
        <v>326780</v>
      </c>
      <c r="AD263" s="78">
        <f t="shared" si="19"/>
        <v>359000</v>
      </c>
      <c r="AE263" s="77">
        <v>16000</v>
      </c>
      <c r="AF263" s="77">
        <f t="shared" si="18"/>
        <v>375000</v>
      </c>
      <c r="AG263" s="100" t="s">
        <v>1108</v>
      </c>
      <c r="AH263" s="94" t="s">
        <v>162</v>
      </c>
      <c r="AI263" s="108">
        <v>259</v>
      </c>
    </row>
    <row r="264" spans="1:35" ht="55.2" customHeight="1" x14ac:dyDescent="0.3">
      <c r="A264" s="83" t="s">
        <v>766</v>
      </c>
      <c r="B264" s="80" t="s">
        <v>355</v>
      </c>
      <c r="C264" s="118" t="s">
        <v>1486</v>
      </c>
      <c r="D264" s="93" t="s">
        <v>968</v>
      </c>
      <c r="E264" s="98">
        <v>395000</v>
      </c>
      <c r="F264" s="98">
        <v>50000</v>
      </c>
      <c r="G264" s="98">
        <v>0</v>
      </c>
      <c r="H264" s="98">
        <v>0</v>
      </c>
      <c r="I264" s="79">
        <f t="shared" si="16"/>
        <v>0</v>
      </c>
      <c r="J264" s="75">
        <v>144000</v>
      </c>
      <c r="K264" s="75">
        <v>35000</v>
      </c>
      <c r="L264" s="75">
        <v>0</v>
      </c>
      <c r="M264" s="75">
        <v>0</v>
      </c>
      <c r="N264" s="75">
        <v>0</v>
      </c>
      <c r="O264" s="75">
        <v>72000</v>
      </c>
      <c r="P264" s="75">
        <v>144000</v>
      </c>
      <c r="Q264" s="75">
        <v>0</v>
      </c>
      <c r="R264" s="75">
        <v>50000</v>
      </c>
      <c r="S264" s="98">
        <v>118080</v>
      </c>
      <c r="T264" s="98">
        <v>28700</v>
      </c>
      <c r="U264" s="98">
        <v>32220</v>
      </c>
      <c r="V264" s="140">
        <v>0</v>
      </c>
      <c r="W264" s="140"/>
      <c r="X264" s="98">
        <v>0</v>
      </c>
      <c r="Y264" s="98">
        <v>0</v>
      </c>
      <c r="Z264" s="98">
        <v>72000</v>
      </c>
      <c r="AA264" s="98">
        <v>144000</v>
      </c>
      <c r="AB264" s="98">
        <v>0</v>
      </c>
      <c r="AC264" s="78">
        <f t="shared" si="17"/>
        <v>362780</v>
      </c>
      <c r="AD264" s="78">
        <f t="shared" si="19"/>
        <v>395000</v>
      </c>
      <c r="AE264" s="77">
        <v>50000</v>
      </c>
      <c r="AF264" s="77">
        <f t="shared" si="18"/>
        <v>445000</v>
      </c>
      <c r="AG264" s="100" t="s">
        <v>1106</v>
      </c>
      <c r="AH264" s="94" t="s">
        <v>162</v>
      </c>
      <c r="AI264" s="108">
        <v>260</v>
      </c>
    </row>
    <row r="265" spans="1:35" ht="55.2" customHeight="1" x14ac:dyDescent="0.3">
      <c r="A265" s="83" t="s">
        <v>767</v>
      </c>
      <c r="B265" s="80" t="s">
        <v>768</v>
      </c>
      <c r="C265" s="94" t="s">
        <v>1487</v>
      </c>
      <c r="D265" s="93" t="s">
        <v>968</v>
      </c>
      <c r="E265" s="98">
        <v>395000</v>
      </c>
      <c r="F265" s="98">
        <v>58000</v>
      </c>
      <c r="G265" s="98">
        <v>0</v>
      </c>
      <c r="H265" s="98">
        <v>8000</v>
      </c>
      <c r="I265" s="79">
        <f t="shared" si="16"/>
        <v>8000</v>
      </c>
      <c r="J265" s="75">
        <v>144000</v>
      </c>
      <c r="K265" s="75">
        <v>35000</v>
      </c>
      <c r="L265" s="75">
        <v>0</v>
      </c>
      <c r="M265" s="75">
        <v>0</v>
      </c>
      <c r="N265" s="75">
        <v>0</v>
      </c>
      <c r="O265" s="75">
        <v>72000</v>
      </c>
      <c r="P265" s="75">
        <v>144000</v>
      </c>
      <c r="Q265" s="75">
        <v>0</v>
      </c>
      <c r="R265" s="75">
        <v>50000</v>
      </c>
      <c r="S265" s="98">
        <v>118080</v>
      </c>
      <c r="T265" s="98">
        <v>28700</v>
      </c>
      <c r="U265" s="98">
        <v>32220</v>
      </c>
      <c r="V265" s="140">
        <v>0</v>
      </c>
      <c r="W265" s="140"/>
      <c r="X265" s="98">
        <v>0</v>
      </c>
      <c r="Y265" s="98">
        <v>0</v>
      </c>
      <c r="Z265" s="98">
        <v>72000</v>
      </c>
      <c r="AA265" s="98">
        <v>144000</v>
      </c>
      <c r="AB265" s="98">
        <v>0</v>
      </c>
      <c r="AC265" s="78">
        <f t="shared" si="17"/>
        <v>362780</v>
      </c>
      <c r="AD265" s="78">
        <f t="shared" si="19"/>
        <v>395000</v>
      </c>
      <c r="AE265" s="77">
        <v>50000</v>
      </c>
      <c r="AF265" s="77">
        <f t="shared" si="18"/>
        <v>445000</v>
      </c>
      <c r="AG265" s="100" t="s">
        <v>1109</v>
      </c>
      <c r="AH265" s="94" t="s">
        <v>162</v>
      </c>
      <c r="AI265" s="108">
        <v>261</v>
      </c>
    </row>
    <row r="266" spans="1:35" ht="55.2" customHeight="1" x14ac:dyDescent="0.3">
      <c r="A266" s="83" t="s">
        <v>769</v>
      </c>
      <c r="B266" s="80" t="s">
        <v>240</v>
      </c>
      <c r="C266" s="118" t="s">
        <v>1488</v>
      </c>
      <c r="D266" s="93" t="s">
        <v>968</v>
      </c>
      <c r="E266" s="98">
        <v>442300</v>
      </c>
      <c r="F266" s="98">
        <v>0</v>
      </c>
      <c r="G266" s="98">
        <v>0</v>
      </c>
      <c r="H266" s="98">
        <v>0</v>
      </c>
      <c r="I266" s="79">
        <f t="shared" si="16"/>
        <v>0</v>
      </c>
      <c r="J266" s="75">
        <v>144000</v>
      </c>
      <c r="K266" s="75">
        <v>35000</v>
      </c>
      <c r="L266" s="75">
        <v>0</v>
      </c>
      <c r="M266" s="75">
        <v>0</v>
      </c>
      <c r="N266" s="75">
        <v>0</v>
      </c>
      <c r="O266" s="75">
        <v>108000</v>
      </c>
      <c r="P266" s="75">
        <v>144000</v>
      </c>
      <c r="Q266" s="75">
        <v>11300</v>
      </c>
      <c r="R266" s="75">
        <v>0</v>
      </c>
      <c r="S266" s="98">
        <v>118080</v>
      </c>
      <c r="T266" s="98">
        <v>28700</v>
      </c>
      <c r="U266" s="98">
        <v>32220</v>
      </c>
      <c r="V266" s="140">
        <v>0</v>
      </c>
      <c r="W266" s="140"/>
      <c r="X266" s="98">
        <v>0</v>
      </c>
      <c r="Y266" s="98">
        <v>0</v>
      </c>
      <c r="Z266" s="98">
        <v>108000</v>
      </c>
      <c r="AA266" s="98">
        <v>144000</v>
      </c>
      <c r="AB266" s="98">
        <v>11300</v>
      </c>
      <c r="AC266" s="78">
        <f t="shared" si="17"/>
        <v>410080</v>
      </c>
      <c r="AD266" s="78">
        <f t="shared" si="19"/>
        <v>442300</v>
      </c>
      <c r="AE266" s="77">
        <v>0</v>
      </c>
      <c r="AF266" s="77">
        <f t="shared" si="18"/>
        <v>442300</v>
      </c>
      <c r="AG266" s="100" t="s">
        <v>1110</v>
      </c>
      <c r="AH266" s="94" t="s">
        <v>162</v>
      </c>
      <c r="AI266" s="108">
        <v>262</v>
      </c>
    </row>
    <row r="267" spans="1:35" ht="55.2" customHeight="1" x14ac:dyDescent="0.3">
      <c r="A267" s="83" t="s">
        <v>770</v>
      </c>
      <c r="B267" s="80" t="s">
        <v>220</v>
      </c>
      <c r="C267" s="94" t="s">
        <v>1489</v>
      </c>
      <c r="D267" s="93" t="s">
        <v>968</v>
      </c>
      <c r="E267" s="98">
        <v>409500</v>
      </c>
      <c r="F267" s="98">
        <v>35000</v>
      </c>
      <c r="G267" s="98">
        <v>0</v>
      </c>
      <c r="H267" s="98">
        <v>0</v>
      </c>
      <c r="I267" s="79">
        <f t="shared" si="16"/>
        <v>0</v>
      </c>
      <c r="J267" s="75">
        <v>144000</v>
      </c>
      <c r="K267" s="75">
        <v>35000</v>
      </c>
      <c r="L267" s="75">
        <v>0</v>
      </c>
      <c r="M267" s="75">
        <v>0</v>
      </c>
      <c r="N267" s="75">
        <v>0</v>
      </c>
      <c r="O267" s="75">
        <v>72000</v>
      </c>
      <c r="P267" s="75">
        <v>144000</v>
      </c>
      <c r="Q267" s="75">
        <v>14500</v>
      </c>
      <c r="R267" s="75">
        <v>35000</v>
      </c>
      <c r="S267" s="98">
        <v>118080</v>
      </c>
      <c r="T267" s="98">
        <v>28700</v>
      </c>
      <c r="U267" s="98">
        <v>32220</v>
      </c>
      <c r="V267" s="140">
        <v>0</v>
      </c>
      <c r="W267" s="140"/>
      <c r="X267" s="98">
        <v>0</v>
      </c>
      <c r="Y267" s="98">
        <v>0</v>
      </c>
      <c r="Z267" s="98">
        <v>72000</v>
      </c>
      <c r="AA267" s="98">
        <v>144000</v>
      </c>
      <c r="AB267" s="98">
        <v>14500</v>
      </c>
      <c r="AC267" s="78">
        <f t="shared" si="17"/>
        <v>377280</v>
      </c>
      <c r="AD267" s="78">
        <f t="shared" si="19"/>
        <v>409500</v>
      </c>
      <c r="AE267" s="77">
        <v>35000</v>
      </c>
      <c r="AF267" s="77">
        <f t="shared" si="18"/>
        <v>444500</v>
      </c>
      <c r="AG267" s="100" t="s">
        <v>1111</v>
      </c>
      <c r="AH267" s="94" t="s">
        <v>162</v>
      </c>
      <c r="AI267" s="108">
        <v>263</v>
      </c>
    </row>
    <row r="268" spans="1:35" ht="55.2" customHeight="1" x14ac:dyDescent="0.3">
      <c r="A268" s="83" t="s">
        <v>771</v>
      </c>
      <c r="B268" s="80" t="s">
        <v>421</v>
      </c>
      <c r="C268" s="94" t="s">
        <v>1490</v>
      </c>
      <c r="D268" s="93" t="s">
        <v>968</v>
      </c>
      <c r="E268" s="98">
        <v>420000</v>
      </c>
      <c r="F268" s="98">
        <v>25000</v>
      </c>
      <c r="G268" s="98">
        <v>3000</v>
      </c>
      <c r="H268" s="98">
        <v>0</v>
      </c>
      <c r="I268" s="79">
        <f t="shared" si="16"/>
        <v>3000</v>
      </c>
      <c r="J268" s="75">
        <v>144000</v>
      </c>
      <c r="K268" s="75">
        <v>35000</v>
      </c>
      <c r="L268" s="75">
        <v>0</v>
      </c>
      <c r="M268" s="75">
        <v>0</v>
      </c>
      <c r="N268" s="75">
        <v>0</v>
      </c>
      <c r="O268" s="75">
        <v>72000</v>
      </c>
      <c r="P268" s="75">
        <v>144000</v>
      </c>
      <c r="Q268" s="75">
        <v>22000</v>
      </c>
      <c r="R268" s="75">
        <v>25000</v>
      </c>
      <c r="S268" s="98">
        <v>118080</v>
      </c>
      <c r="T268" s="98">
        <v>28700</v>
      </c>
      <c r="U268" s="98">
        <v>32220</v>
      </c>
      <c r="V268" s="140">
        <v>0</v>
      </c>
      <c r="W268" s="140"/>
      <c r="X268" s="98">
        <v>0</v>
      </c>
      <c r="Y268" s="98">
        <v>0</v>
      </c>
      <c r="Z268" s="98">
        <v>72000</v>
      </c>
      <c r="AA268" s="98">
        <v>144000</v>
      </c>
      <c r="AB268" s="98">
        <v>22000</v>
      </c>
      <c r="AC268" s="78">
        <f t="shared" si="17"/>
        <v>384780</v>
      </c>
      <c r="AD268" s="78">
        <f t="shared" si="19"/>
        <v>417000</v>
      </c>
      <c r="AE268" s="77">
        <v>25000</v>
      </c>
      <c r="AF268" s="77">
        <f t="shared" si="18"/>
        <v>442000</v>
      </c>
      <c r="AG268" s="100" t="s">
        <v>1112</v>
      </c>
      <c r="AH268" s="94" t="s">
        <v>162</v>
      </c>
      <c r="AI268" s="108">
        <v>264</v>
      </c>
    </row>
    <row r="269" spans="1:35" ht="55.2" customHeight="1" x14ac:dyDescent="0.3">
      <c r="A269" s="83" t="s">
        <v>764</v>
      </c>
      <c r="B269" s="80" t="s">
        <v>419</v>
      </c>
      <c r="C269" s="94" t="s">
        <v>1491</v>
      </c>
      <c r="D269" s="93" t="s">
        <v>968</v>
      </c>
      <c r="E269" s="98">
        <v>369500</v>
      </c>
      <c r="F269" s="98">
        <v>20000</v>
      </c>
      <c r="G269" s="98">
        <v>0</v>
      </c>
      <c r="H269" s="98">
        <v>0</v>
      </c>
      <c r="I269" s="79">
        <f t="shared" si="16"/>
        <v>0</v>
      </c>
      <c r="J269" s="75">
        <v>144000</v>
      </c>
      <c r="K269" s="75">
        <v>35000</v>
      </c>
      <c r="L269" s="75">
        <v>0</v>
      </c>
      <c r="M269" s="75">
        <v>0</v>
      </c>
      <c r="N269" s="75">
        <v>0</v>
      </c>
      <c r="O269" s="75">
        <v>36000</v>
      </c>
      <c r="P269" s="75">
        <v>144000</v>
      </c>
      <c r="Q269" s="75">
        <v>10500</v>
      </c>
      <c r="R269" s="75">
        <v>20000</v>
      </c>
      <c r="S269" s="98">
        <v>118080</v>
      </c>
      <c r="T269" s="98">
        <v>28700</v>
      </c>
      <c r="U269" s="98">
        <v>32220</v>
      </c>
      <c r="V269" s="140">
        <v>0</v>
      </c>
      <c r="W269" s="140"/>
      <c r="X269" s="98">
        <v>0</v>
      </c>
      <c r="Y269" s="98">
        <v>0</v>
      </c>
      <c r="Z269" s="98">
        <v>36000</v>
      </c>
      <c r="AA269" s="98">
        <v>144000</v>
      </c>
      <c r="AB269" s="98">
        <v>10500</v>
      </c>
      <c r="AC269" s="78">
        <f t="shared" si="17"/>
        <v>337280</v>
      </c>
      <c r="AD269" s="78">
        <f t="shared" si="19"/>
        <v>369500</v>
      </c>
      <c r="AE269" s="77">
        <v>20000</v>
      </c>
      <c r="AF269" s="77">
        <f t="shared" si="18"/>
        <v>389500</v>
      </c>
      <c r="AG269" s="100" t="s">
        <v>1113</v>
      </c>
      <c r="AH269" s="94" t="s">
        <v>162</v>
      </c>
      <c r="AI269" s="108">
        <v>265</v>
      </c>
    </row>
    <row r="270" spans="1:35" ht="55.2" customHeight="1" x14ac:dyDescent="0.3">
      <c r="A270" s="83" t="s">
        <v>772</v>
      </c>
      <c r="B270" s="80" t="s">
        <v>379</v>
      </c>
      <c r="C270" s="118" t="s">
        <v>1492</v>
      </c>
      <c r="D270" s="93" t="s">
        <v>968</v>
      </c>
      <c r="E270" s="98">
        <v>433800</v>
      </c>
      <c r="F270" s="98">
        <v>0</v>
      </c>
      <c r="G270" s="98">
        <v>0</v>
      </c>
      <c r="H270" s="98">
        <v>0</v>
      </c>
      <c r="I270" s="79">
        <f t="shared" si="16"/>
        <v>0</v>
      </c>
      <c r="J270" s="75">
        <v>144000</v>
      </c>
      <c r="K270" s="75">
        <v>35000</v>
      </c>
      <c r="L270" s="75">
        <v>0</v>
      </c>
      <c r="M270" s="75">
        <v>0</v>
      </c>
      <c r="N270" s="75">
        <v>0</v>
      </c>
      <c r="O270" s="75">
        <v>108000</v>
      </c>
      <c r="P270" s="75">
        <v>144000</v>
      </c>
      <c r="Q270" s="75">
        <v>2800</v>
      </c>
      <c r="R270" s="75">
        <v>0</v>
      </c>
      <c r="S270" s="98">
        <v>118080</v>
      </c>
      <c r="T270" s="98">
        <v>28700</v>
      </c>
      <c r="U270" s="98">
        <v>32220</v>
      </c>
      <c r="V270" s="140">
        <v>0</v>
      </c>
      <c r="W270" s="140"/>
      <c r="X270" s="98">
        <v>0</v>
      </c>
      <c r="Y270" s="98">
        <v>0</v>
      </c>
      <c r="Z270" s="98">
        <v>108000</v>
      </c>
      <c r="AA270" s="98">
        <v>144000</v>
      </c>
      <c r="AB270" s="98">
        <v>2800</v>
      </c>
      <c r="AC270" s="78">
        <f t="shared" si="17"/>
        <v>401580</v>
      </c>
      <c r="AD270" s="78">
        <f t="shared" si="19"/>
        <v>433800</v>
      </c>
      <c r="AE270" s="77">
        <v>0</v>
      </c>
      <c r="AF270" s="77">
        <f t="shared" si="18"/>
        <v>433800</v>
      </c>
      <c r="AG270" s="100" t="s">
        <v>1114</v>
      </c>
      <c r="AH270" s="94" t="s">
        <v>162</v>
      </c>
      <c r="AI270" s="108">
        <v>266</v>
      </c>
    </row>
    <row r="271" spans="1:35" ht="55.2" customHeight="1" x14ac:dyDescent="0.3">
      <c r="A271" s="83" t="s">
        <v>773</v>
      </c>
      <c r="B271" s="80" t="s">
        <v>214</v>
      </c>
      <c r="C271" s="118" t="s">
        <v>1493</v>
      </c>
      <c r="D271" s="93" t="s">
        <v>968</v>
      </c>
      <c r="E271" s="98">
        <v>1461230</v>
      </c>
      <c r="F271" s="98">
        <v>0</v>
      </c>
      <c r="G271" s="98">
        <v>0</v>
      </c>
      <c r="H271" s="98">
        <v>0</v>
      </c>
      <c r="I271" s="79">
        <f t="shared" si="16"/>
        <v>0</v>
      </c>
      <c r="J271" s="75">
        <v>144000</v>
      </c>
      <c r="K271" s="75">
        <v>35000</v>
      </c>
      <c r="L271" s="75">
        <v>288000</v>
      </c>
      <c r="M271" s="75">
        <v>418230</v>
      </c>
      <c r="N271" s="75">
        <v>72000</v>
      </c>
      <c r="O271" s="75">
        <v>72000</v>
      </c>
      <c r="P271" s="75">
        <v>432000</v>
      </c>
      <c r="Q271" s="75">
        <v>0</v>
      </c>
      <c r="R271" s="75">
        <v>0</v>
      </c>
      <c r="S271" s="98">
        <v>118080</v>
      </c>
      <c r="T271" s="98">
        <v>28700</v>
      </c>
      <c r="U271" s="98">
        <v>32220</v>
      </c>
      <c r="V271" s="140">
        <v>288000</v>
      </c>
      <c r="W271" s="140"/>
      <c r="X271" s="98">
        <v>418230</v>
      </c>
      <c r="Y271" s="98">
        <v>72000</v>
      </c>
      <c r="Z271" s="98">
        <v>72000</v>
      </c>
      <c r="AA271" s="98">
        <v>432000</v>
      </c>
      <c r="AB271" s="98">
        <v>0</v>
      </c>
      <c r="AC271" s="78">
        <f t="shared" si="17"/>
        <v>1429010</v>
      </c>
      <c r="AD271" s="78">
        <f t="shared" si="19"/>
        <v>1461230</v>
      </c>
      <c r="AE271" s="77">
        <v>0</v>
      </c>
      <c r="AF271" s="77">
        <f t="shared" si="18"/>
        <v>1461230</v>
      </c>
      <c r="AG271" s="100" t="s">
        <v>1115</v>
      </c>
      <c r="AH271" s="94" t="s">
        <v>162</v>
      </c>
      <c r="AI271" s="108">
        <v>267</v>
      </c>
    </row>
    <row r="272" spans="1:35" ht="55.2" customHeight="1" x14ac:dyDescent="0.3">
      <c r="A272" s="80" t="s">
        <v>774</v>
      </c>
      <c r="B272" s="80" t="s">
        <v>214</v>
      </c>
      <c r="C272" s="94" t="s">
        <v>1494</v>
      </c>
      <c r="D272" s="93" t="s">
        <v>968</v>
      </c>
      <c r="E272" s="98">
        <v>1488500</v>
      </c>
      <c r="F272" s="98">
        <v>0</v>
      </c>
      <c r="G272" s="98">
        <v>0</v>
      </c>
      <c r="H272" s="98">
        <v>0</v>
      </c>
      <c r="I272" s="79">
        <f t="shared" si="16"/>
        <v>0</v>
      </c>
      <c r="J272" s="75">
        <v>144000</v>
      </c>
      <c r="K272" s="75">
        <v>35000</v>
      </c>
      <c r="L272" s="75">
        <v>288000</v>
      </c>
      <c r="M272" s="75">
        <v>445500</v>
      </c>
      <c r="N272" s="75">
        <v>72000</v>
      </c>
      <c r="O272" s="75">
        <v>72000</v>
      </c>
      <c r="P272" s="75">
        <v>432000</v>
      </c>
      <c r="Q272" s="75">
        <v>0</v>
      </c>
      <c r="R272" s="75">
        <v>0</v>
      </c>
      <c r="S272" s="98">
        <v>118080</v>
      </c>
      <c r="T272" s="98">
        <v>28700</v>
      </c>
      <c r="U272" s="98">
        <v>32220</v>
      </c>
      <c r="V272" s="140">
        <v>288000</v>
      </c>
      <c r="W272" s="140"/>
      <c r="X272" s="98">
        <v>445500</v>
      </c>
      <c r="Y272" s="98">
        <v>72000</v>
      </c>
      <c r="Z272" s="98">
        <v>72000</v>
      </c>
      <c r="AA272" s="98">
        <v>432000</v>
      </c>
      <c r="AB272" s="98">
        <v>0</v>
      </c>
      <c r="AC272" s="78">
        <f t="shared" si="17"/>
        <v>1456280</v>
      </c>
      <c r="AD272" s="78">
        <f t="shared" si="19"/>
        <v>1488500</v>
      </c>
      <c r="AE272" s="77">
        <v>0</v>
      </c>
      <c r="AF272" s="77">
        <f t="shared" si="18"/>
        <v>1488500</v>
      </c>
      <c r="AG272" s="100" t="s">
        <v>1116</v>
      </c>
      <c r="AH272" s="94" t="s">
        <v>162</v>
      </c>
      <c r="AI272" s="108">
        <v>268</v>
      </c>
    </row>
    <row r="273" spans="1:35" ht="55.2" customHeight="1" x14ac:dyDescent="0.3">
      <c r="A273" s="83" t="s">
        <v>775</v>
      </c>
      <c r="B273" s="80" t="s">
        <v>377</v>
      </c>
      <c r="C273" s="94" t="s">
        <v>1495</v>
      </c>
      <c r="D273" s="93" t="s">
        <v>968</v>
      </c>
      <c r="E273" s="98">
        <v>364000</v>
      </c>
      <c r="F273" s="98">
        <v>0</v>
      </c>
      <c r="G273" s="98">
        <v>0</v>
      </c>
      <c r="H273" s="98">
        <v>0</v>
      </c>
      <c r="I273" s="79">
        <f t="shared" si="16"/>
        <v>0</v>
      </c>
      <c r="J273" s="75">
        <v>144000</v>
      </c>
      <c r="K273" s="75">
        <v>40000</v>
      </c>
      <c r="L273" s="75">
        <v>0</v>
      </c>
      <c r="M273" s="75">
        <v>0</v>
      </c>
      <c r="N273" s="75">
        <v>0</v>
      </c>
      <c r="O273" s="75">
        <v>36000</v>
      </c>
      <c r="P273" s="75">
        <v>144000</v>
      </c>
      <c r="Q273" s="75">
        <v>0</v>
      </c>
      <c r="R273" s="75">
        <v>0</v>
      </c>
      <c r="S273" s="98">
        <v>118080</v>
      </c>
      <c r="T273" s="98">
        <v>32800</v>
      </c>
      <c r="U273" s="98">
        <v>33120</v>
      </c>
      <c r="V273" s="140">
        <v>0</v>
      </c>
      <c r="W273" s="140"/>
      <c r="X273" s="98">
        <v>0</v>
      </c>
      <c r="Y273" s="98">
        <v>0</v>
      </c>
      <c r="Z273" s="98">
        <v>36000</v>
      </c>
      <c r="AA273" s="98">
        <v>144000</v>
      </c>
      <c r="AB273" s="98">
        <v>0</v>
      </c>
      <c r="AC273" s="78">
        <f t="shared" si="17"/>
        <v>330880</v>
      </c>
      <c r="AD273" s="78">
        <f t="shared" si="19"/>
        <v>364000</v>
      </c>
      <c r="AE273" s="77">
        <v>0</v>
      </c>
      <c r="AF273" s="77">
        <f t="shared" si="18"/>
        <v>364000</v>
      </c>
      <c r="AG273" s="100" t="s">
        <v>1117</v>
      </c>
      <c r="AH273" s="94" t="s">
        <v>162</v>
      </c>
      <c r="AI273" s="108">
        <v>269</v>
      </c>
    </row>
    <row r="274" spans="1:35" ht="55.2" customHeight="1" x14ac:dyDescent="0.3">
      <c r="A274" s="83" t="s">
        <v>776</v>
      </c>
      <c r="B274" s="80" t="s">
        <v>338</v>
      </c>
      <c r="C274" s="95" t="s">
        <v>1496</v>
      </c>
      <c r="D274" s="93" t="s">
        <v>968</v>
      </c>
      <c r="E274" s="98">
        <v>400000</v>
      </c>
      <c r="F274" s="98">
        <v>0</v>
      </c>
      <c r="G274" s="98">
        <v>0</v>
      </c>
      <c r="H274" s="98">
        <v>0</v>
      </c>
      <c r="I274" s="79">
        <f t="shared" si="16"/>
        <v>0</v>
      </c>
      <c r="J274" s="75">
        <v>144000</v>
      </c>
      <c r="K274" s="75">
        <v>40000</v>
      </c>
      <c r="L274" s="75">
        <v>0</v>
      </c>
      <c r="M274" s="75">
        <v>0</v>
      </c>
      <c r="N274" s="75">
        <v>0</v>
      </c>
      <c r="O274" s="75">
        <v>72000</v>
      </c>
      <c r="P274" s="75">
        <v>144000</v>
      </c>
      <c r="Q274" s="75">
        <v>0</v>
      </c>
      <c r="R274" s="75">
        <v>0</v>
      </c>
      <c r="S274" s="98">
        <v>118080</v>
      </c>
      <c r="T274" s="98">
        <v>32800</v>
      </c>
      <c r="U274" s="98">
        <v>33120</v>
      </c>
      <c r="V274" s="140">
        <v>0</v>
      </c>
      <c r="W274" s="140"/>
      <c r="X274" s="98">
        <v>0</v>
      </c>
      <c r="Y274" s="98">
        <v>0</v>
      </c>
      <c r="Z274" s="98">
        <v>72000</v>
      </c>
      <c r="AA274" s="98">
        <v>144000</v>
      </c>
      <c r="AB274" s="98">
        <v>0</v>
      </c>
      <c r="AC274" s="78">
        <f t="shared" si="17"/>
        <v>366880</v>
      </c>
      <c r="AD274" s="78">
        <f t="shared" si="19"/>
        <v>400000</v>
      </c>
      <c r="AE274" s="77">
        <v>0</v>
      </c>
      <c r="AF274" s="77">
        <f t="shared" si="18"/>
        <v>400000</v>
      </c>
      <c r="AG274" s="100" t="s">
        <v>1118</v>
      </c>
      <c r="AH274" s="94" t="s">
        <v>162</v>
      </c>
      <c r="AI274" s="108">
        <v>270</v>
      </c>
    </row>
    <row r="275" spans="1:35" ht="55.2" customHeight="1" x14ac:dyDescent="0.3">
      <c r="A275" s="83" t="s">
        <v>777</v>
      </c>
      <c r="B275" s="80" t="s">
        <v>359</v>
      </c>
      <c r="C275" s="95" t="s">
        <v>1497</v>
      </c>
      <c r="D275" s="93" t="s">
        <v>968</v>
      </c>
      <c r="E275" s="98">
        <v>402200</v>
      </c>
      <c r="F275" s="98">
        <v>0</v>
      </c>
      <c r="G275" s="98">
        <v>0</v>
      </c>
      <c r="H275" s="98">
        <v>0</v>
      </c>
      <c r="I275" s="79">
        <f t="shared" si="16"/>
        <v>0</v>
      </c>
      <c r="J275" s="75">
        <v>144000</v>
      </c>
      <c r="K275" s="75">
        <v>40000</v>
      </c>
      <c r="L275" s="75">
        <v>0</v>
      </c>
      <c r="M275" s="75">
        <v>0</v>
      </c>
      <c r="N275" s="75">
        <v>0</v>
      </c>
      <c r="O275" s="75">
        <v>72000</v>
      </c>
      <c r="P275" s="75">
        <v>144000</v>
      </c>
      <c r="Q275" s="75">
        <v>2200</v>
      </c>
      <c r="R275" s="75">
        <v>0</v>
      </c>
      <c r="S275" s="98">
        <v>118080</v>
      </c>
      <c r="T275" s="98">
        <v>32800</v>
      </c>
      <c r="U275" s="98">
        <v>33120</v>
      </c>
      <c r="V275" s="140">
        <v>0</v>
      </c>
      <c r="W275" s="140"/>
      <c r="X275" s="98">
        <v>0</v>
      </c>
      <c r="Y275" s="98">
        <v>0</v>
      </c>
      <c r="Z275" s="98">
        <v>72000</v>
      </c>
      <c r="AA275" s="98">
        <v>144000</v>
      </c>
      <c r="AB275" s="98">
        <v>2200</v>
      </c>
      <c r="AC275" s="78">
        <f t="shared" si="17"/>
        <v>369080</v>
      </c>
      <c r="AD275" s="78">
        <f t="shared" si="19"/>
        <v>402200</v>
      </c>
      <c r="AE275" s="77">
        <v>0</v>
      </c>
      <c r="AF275" s="77">
        <f t="shared" si="18"/>
        <v>402200</v>
      </c>
      <c r="AG275" s="100" t="s">
        <v>1119</v>
      </c>
      <c r="AH275" s="94" t="s">
        <v>162</v>
      </c>
      <c r="AI275" s="108">
        <v>271</v>
      </c>
    </row>
    <row r="276" spans="1:35" ht="55.2" customHeight="1" x14ac:dyDescent="0.3">
      <c r="A276" s="83" t="s">
        <v>778</v>
      </c>
      <c r="B276" s="80" t="s">
        <v>373</v>
      </c>
      <c r="C276" s="95" t="s">
        <v>1498</v>
      </c>
      <c r="D276" s="93" t="s">
        <v>968</v>
      </c>
      <c r="E276" s="123">
        <v>364000</v>
      </c>
      <c r="F276" s="123">
        <v>0</v>
      </c>
      <c r="G276" s="123">
        <v>0</v>
      </c>
      <c r="H276" s="123">
        <v>0</v>
      </c>
      <c r="I276" s="79">
        <f t="shared" si="16"/>
        <v>0</v>
      </c>
      <c r="J276" s="75">
        <v>144000</v>
      </c>
      <c r="K276" s="75">
        <v>40000</v>
      </c>
      <c r="L276" s="75">
        <v>0</v>
      </c>
      <c r="M276" s="75">
        <v>0</v>
      </c>
      <c r="N276" s="75">
        <v>0</v>
      </c>
      <c r="O276" s="75">
        <v>36000</v>
      </c>
      <c r="P276" s="75">
        <v>144000</v>
      </c>
      <c r="Q276" s="75">
        <v>0</v>
      </c>
      <c r="R276" s="75">
        <v>0</v>
      </c>
      <c r="S276" s="98">
        <v>118080</v>
      </c>
      <c r="T276" s="98">
        <v>32800</v>
      </c>
      <c r="U276" s="98">
        <v>33120</v>
      </c>
      <c r="V276" s="140">
        <v>0</v>
      </c>
      <c r="W276" s="140"/>
      <c r="X276" s="98">
        <v>0</v>
      </c>
      <c r="Y276" s="98">
        <v>0</v>
      </c>
      <c r="Z276" s="98">
        <v>36000</v>
      </c>
      <c r="AA276" s="98">
        <v>144000</v>
      </c>
      <c r="AB276" s="98">
        <v>0</v>
      </c>
      <c r="AC276" s="78">
        <f t="shared" si="17"/>
        <v>330880</v>
      </c>
      <c r="AD276" s="78">
        <f t="shared" si="19"/>
        <v>364000</v>
      </c>
      <c r="AE276" s="77">
        <v>0</v>
      </c>
      <c r="AF276" s="77">
        <f t="shared" si="18"/>
        <v>364000</v>
      </c>
      <c r="AG276" s="100" t="s">
        <v>1117</v>
      </c>
      <c r="AH276" s="94" t="s">
        <v>162</v>
      </c>
      <c r="AI276" s="108">
        <v>272</v>
      </c>
    </row>
    <row r="277" spans="1:35" ht="55.2" customHeight="1" x14ac:dyDescent="0.3">
      <c r="A277" s="83" t="s">
        <v>779</v>
      </c>
      <c r="B277" s="80" t="s">
        <v>780</v>
      </c>
      <c r="C277" s="95" t="s">
        <v>1499</v>
      </c>
      <c r="D277" s="93" t="s">
        <v>969</v>
      </c>
      <c r="E277" s="98">
        <v>223750</v>
      </c>
      <c r="F277" s="98">
        <v>0</v>
      </c>
      <c r="G277" s="98">
        <v>44750</v>
      </c>
      <c r="H277" s="98">
        <v>0</v>
      </c>
      <c r="I277" s="79">
        <f t="shared" si="16"/>
        <v>44750</v>
      </c>
      <c r="J277" s="75">
        <v>144000</v>
      </c>
      <c r="K277" s="75">
        <v>35000</v>
      </c>
      <c r="L277" s="75">
        <v>0</v>
      </c>
      <c r="M277" s="75">
        <v>0</v>
      </c>
      <c r="N277" s="75">
        <v>0</v>
      </c>
      <c r="O277" s="75">
        <v>0</v>
      </c>
      <c r="P277" s="75">
        <v>0</v>
      </c>
      <c r="Q277" s="75">
        <v>0</v>
      </c>
      <c r="R277" s="75">
        <v>0</v>
      </c>
      <c r="S277" s="98">
        <v>118080</v>
      </c>
      <c r="T277" s="98">
        <v>28700</v>
      </c>
      <c r="U277" s="98">
        <v>32220</v>
      </c>
      <c r="V277" s="140">
        <v>0</v>
      </c>
      <c r="W277" s="140"/>
      <c r="X277" s="98">
        <v>0</v>
      </c>
      <c r="Y277" s="98">
        <v>0</v>
      </c>
      <c r="Z277" s="98">
        <v>0</v>
      </c>
      <c r="AA277" s="98">
        <v>0</v>
      </c>
      <c r="AB277" s="98">
        <v>0</v>
      </c>
      <c r="AC277" s="78">
        <f t="shared" si="17"/>
        <v>146780</v>
      </c>
      <c r="AD277" s="78">
        <f t="shared" si="19"/>
        <v>179000</v>
      </c>
      <c r="AE277" s="77">
        <v>0</v>
      </c>
      <c r="AF277" s="77">
        <f t="shared" si="18"/>
        <v>179000</v>
      </c>
      <c r="AG277" s="100" t="s">
        <v>982</v>
      </c>
      <c r="AH277" s="94" t="s">
        <v>163</v>
      </c>
      <c r="AI277" s="108">
        <v>273</v>
      </c>
    </row>
    <row r="278" spans="1:35" ht="55.2" customHeight="1" x14ac:dyDescent="0.3">
      <c r="A278" s="83" t="s">
        <v>781</v>
      </c>
      <c r="B278" s="80" t="s">
        <v>390</v>
      </c>
      <c r="C278" s="95" t="s">
        <v>1500</v>
      </c>
      <c r="D278" s="93" t="s">
        <v>969</v>
      </c>
      <c r="E278" s="98">
        <v>223750</v>
      </c>
      <c r="F278" s="98">
        <v>0</v>
      </c>
      <c r="G278" s="98">
        <v>44750</v>
      </c>
      <c r="H278" s="98">
        <v>0</v>
      </c>
      <c r="I278" s="79">
        <f t="shared" si="16"/>
        <v>44750</v>
      </c>
      <c r="J278" s="75">
        <v>144000</v>
      </c>
      <c r="K278" s="75">
        <v>35000</v>
      </c>
      <c r="L278" s="75">
        <v>0</v>
      </c>
      <c r="M278" s="75">
        <v>0</v>
      </c>
      <c r="N278" s="75">
        <v>0</v>
      </c>
      <c r="O278" s="75">
        <v>0</v>
      </c>
      <c r="P278" s="75">
        <v>0</v>
      </c>
      <c r="Q278" s="75">
        <v>0</v>
      </c>
      <c r="R278" s="75">
        <v>0</v>
      </c>
      <c r="S278" s="98">
        <v>118080</v>
      </c>
      <c r="T278" s="98">
        <v>28700</v>
      </c>
      <c r="U278" s="98">
        <v>32220</v>
      </c>
      <c r="V278" s="140">
        <v>0</v>
      </c>
      <c r="W278" s="140"/>
      <c r="X278" s="98">
        <v>0</v>
      </c>
      <c r="Y278" s="98">
        <v>0</v>
      </c>
      <c r="Z278" s="98">
        <v>0</v>
      </c>
      <c r="AA278" s="98">
        <v>0</v>
      </c>
      <c r="AB278" s="98">
        <v>0</v>
      </c>
      <c r="AC278" s="78">
        <f t="shared" si="17"/>
        <v>146780</v>
      </c>
      <c r="AD278" s="78">
        <f t="shared" si="19"/>
        <v>179000</v>
      </c>
      <c r="AE278" s="77">
        <v>0</v>
      </c>
      <c r="AF278" s="77">
        <f t="shared" si="18"/>
        <v>179000</v>
      </c>
      <c r="AG278" s="100" t="s">
        <v>982</v>
      </c>
      <c r="AH278" s="94" t="s">
        <v>163</v>
      </c>
      <c r="AI278" s="108">
        <v>274</v>
      </c>
    </row>
    <row r="279" spans="1:35" ht="55.2" customHeight="1" x14ac:dyDescent="0.3">
      <c r="A279" s="83" t="s">
        <v>782</v>
      </c>
      <c r="B279" s="80" t="s">
        <v>277</v>
      </c>
      <c r="C279" s="94" t="s">
        <v>1501</v>
      </c>
      <c r="D279" s="93" t="s">
        <v>969</v>
      </c>
      <c r="E279" s="98">
        <v>223750</v>
      </c>
      <c r="F279" s="98">
        <v>30000</v>
      </c>
      <c r="G279" s="98">
        <v>44750</v>
      </c>
      <c r="H279" s="98">
        <v>9000</v>
      </c>
      <c r="I279" s="79">
        <f t="shared" si="16"/>
        <v>53750</v>
      </c>
      <c r="J279" s="75">
        <v>144000</v>
      </c>
      <c r="K279" s="75">
        <v>35000</v>
      </c>
      <c r="L279" s="75">
        <v>0</v>
      </c>
      <c r="M279" s="75">
        <v>0</v>
      </c>
      <c r="N279" s="75">
        <v>0</v>
      </c>
      <c r="O279" s="75">
        <v>0</v>
      </c>
      <c r="P279" s="75">
        <v>0</v>
      </c>
      <c r="Q279" s="75">
        <v>0</v>
      </c>
      <c r="R279" s="75">
        <v>21000</v>
      </c>
      <c r="S279" s="98">
        <v>118080</v>
      </c>
      <c r="T279" s="98">
        <v>28700</v>
      </c>
      <c r="U279" s="98">
        <v>32220</v>
      </c>
      <c r="V279" s="140">
        <v>0</v>
      </c>
      <c r="W279" s="140"/>
      <c r="X279" s="98">
        <v>0</v>
      </c>
      <c r="Y279" s="98">
        <v>0</v>
      </c>
      <c r="Z279" s="98">
        <v>0</v>
      </c>
      <c r="AA279" s="98">
        <v>0</v>
      </c>
      <c r="AB279" s="98">
        <v>0</v>
      </c>
      <c r="AC279" s="78">
        <f t="shared" si="17"/>
        <v>146780</v>
      </c>
      <c r="AD279" s="78">
        <f t="shared" si="19"/>
        <v>179000</v>
      </c>
      <c r="AE279" s="77">
        <v>21000</v>
      </c>
      <c r="AF279" s="77">
        <f t="shared" si="18"/>
        <v>200000</v>
      </c>
      <c r="AG279" s="100" t="s">
        <v>1120</v>
      </c>
      <c r="AH279" s="94" t="s">
        <v>163</v>
      </c>
      <c r="AI279" s="108">
        <v>275</v>
      </c>
    </row>
    <row r="280" spans="1:35" ht="55.2" customHeight="1" x14ac:dyDescent="0.3">
      <c r="A280" s="83" t="s">
        <v>783</v>
      </c>
      <c r="B280" s="80" t="s">
        <v>430</v>
      </c>
      <c r="C280" s="94" t="s">
        <v>1502</v>
      </c>
      <c r="D280" s="93" t="s">
        <v>968</v>
      </c>
      <c r="E280" s="98">
        <v>395000</v>
      </c>
      <c r="F280" s="98">
        <v>35000</v>
      </c>
      <c r="G280" s="98">
        <v>0</v>
      </c>
      <c r="H280" s="98">
        <v>0</v>
      </c>
      <c r="I280" s="79">
        <f t="shared" si="16"/>
        <v>0</v>
      </c>
      <c r="J280" s="75">
        <v>144000</v>
      </c>
      <c r="K280" s="75">
        <v>35000</v>
      </c>
      <c r="L280" s="75">
        <v>0</v>
      </c>
      <c r="M280" s="75">
        <v>0</v>
      </c>
      <c r="N280" s="75">
        <v>0</v>
      </c>
      <c r="O280" s="75">
        <v>72000</v>
      </c>
      <c r="P280" s="75">
        <v>144000</v>
      </c>
      <c r="Q280" s="75">
        <v>0</v>
      </c>
      <c r="R280" s="75">
        <v>35000</v>
      </c>
      <c r="S280" s="98">
        <v>118080</v>
      </c>
      <c r="T280" s="98">
        <v>28700</v>
      </c>
      <c r="U280" s="98">
        <v>32220</v>
      </c>
      <c r="V280" s="140">
        <v>0</v>
      </c>
      <c r="W280" s="140"/>
      <c r="X280" s="98">
        <v>0</v>
      </c>
      <c r="Y280" s="98">
        <v>0</v>
      </c>
      <c r="Z280" s="98">
        <v>72000</v>
      </c>
      <c r="AA280" s="98">
        <v>144000</v>
      </c>
      <c r="AB280" s="98">
        <v>0</v>
      </c>
      <c r="AC280" s="78">
        <f t="shared" si="17"/>
        <v>362780</v>
      </c>
      <c r="AD280" s="78">
        <f t="shared" si="19"/>
        <v>395000</v>
      </c>
      <c r="AE280" s="77">
        <v>35000</v>
      </c>
      <c r="AF280" s="77">
        <f t="shared" si="18"/>
        <v>430000</v>
      </c>
      <c r="AG280" s="100" t="s">
        <v>1106</v>
      </c>
      <c r="AH280" s="94" t="s">
        <v>162</v>
      </c>
      <c r="AI280" s="108">
        <v>276</v>
      </c>
    </row>
    <row r="281" spans="1:35" ht="55.2" customHeight="1" x14ac:dyDescent="0.3">
      <c r="A281" s="83" t="s">
        <v>784</v>
      </c>
      <c r="B281" s="80" t="s">
        <v>304</v>
      </c>
      <c r="C281" s="95" t="s">
        <v>1503</v>
      </c>
      <c r="D281" s="93" t="s">
        <v>968</v>
      </c>
      <c r="E281" s="98">
        <v>403500</v>
      </c>
      <c r="F281" s="98">
        <v>16000</v>
      </c>
      <c r="G281" s="98">
        <v>0</v>
      </c>
      <c r="H281" s="98">
        <v>0</v>
      </c>
      <c r="I281" s="79">
        <f t="shared" si="16"/>
        <v>0</v>
      </c>
      <c r="J281" s="75">
        <v>144000</v>
      </c>
      <c r="K281" s="75">
        <v>35000</v>
      </c>
      <c r="L281" s="75">
        <v>0</v>
      </c>
      <c r="M281" s="75">
        <v>0</v>
      </c>
      <c r="N281" s="75">
        <v>0</v>
      </c>
      <c r="O281" s="75">
        <v>72000</v>
      </c>
      <c r="P281" s="75">
        <v>144000</v>
      </c>
      <c r="Q281" s="75">
        <v>8500</v>
      </c>
      <c r="R281" s="75">
        <v>16000</v>
      </c>
      <c r="S281" s="98">
        <v>118080</v>
      </c>
      <c r="T281" s="98">
        <v>28700</v>
      </c>
      <c r="U281" s="98">
        <v>32220</v>
      </c>
      <c r="V281" s="140">
        <v>0</v>
      </c>
      <c r="W281" s="140"/>
      <c r="X281" s="98">
        <v>0</v>
      </c>
      <c r="Y281" s="98">
        <v>0</v>
      </c>
      <c r="Z281" s="98">
        <v>72000</v>
      </c>
      <c r="AA281" s="98">
        <v>144000</v>
      </c>
      <c r="AB281" s="98">
        <v>8500</v>
      </c>
      <c r="AC281" s="78">
        <f t="shared" si="17"/>
        <v>371280</v>
      </c>
      <c r="AD281" s="78">
        <f t="shared" si="19"/>
        <v>403500</v>
      </c>
      <c r="AE281" s="77">
        <v>16000</v>
      </c>
      <c r="AF281" s="77">
        <f t="shared" si="18"/>
        <v>419500</v>
      </c>
      <c r="AG281" s="100" t="s">
        <v>1121</v>
      </c>
      <c r="AH281" s="94" t="s">
        <v>162</v>
      </c>
      <c r="AI281" s="108">
        <v>277</v>
      </c>
    </row>
    <row r="282" spans="1:35" ht="55.2" customHeight="1" x14ac:dyDescent="0.3">
      <c r="A282" s="83" t="s">
        <v>785</v>
      </c>
      <c r="B282" s="80" t="s">
        <v>786</v>
      </c>
      <c r="C282" s="95" t="s">
        <v>1504</v>
      </c>
      <c r="D282" s="93" t="s">
        <v>968</v>
      </c>
      <c r="E282" s="98">
        <v>431000</v>
      </c>
      <c r="F282" s="98">
        <v>0</v>
      </c>
      <c r="G282" s="98">
        <v>0</v>
      </c>
      <c r="H282" s="98">
        <v>0</v>
      </c>
      <c r="I282" s="79">
        <f t="shared" si="16"/>
        <v>0</v>
      </c>
      <c r="J282" s="75">
        <v>144000</v>
      </c>
      <c r="K282" s="75">
        <v>35000</v>
      </c>
      <c r="L282" s="75">
        <v>0</v>
      </c>
      <c r="M282" s="75">
        <v>0</v>
      </c>
      <c r="N282" s="75">
        <v>0</v>
      </c>
      <c r="O282" s="75">
        <v>72000</v>
      </c>
      <c r="P282" s="75">
        <v>144000</v>
      </c>
      <c r="Q282" s="75">
        <v>36000</v>
      </c>
      <c r="R282" s="75">
        <v>0</v>
      </c>
      <c r="S282" s="98">
        <v>118080</v>
      </c>
      <c r="T282" s="98">
        <v>28700</v>
      </c>
      <c r="U282" s="98">
        <v>32220</v>
      </c>
      <c r="V282" s="140">
        <v>0</v>
      </c>
      <c r="W282" s="140"/>
      <c r="X282" s="98">
        <v>0</v>
      </c>
      <c r="Y282" s="98">
        <v>0</v>
      </c>
      <c r="Z282" s="98">
        <v>72000</v>
      </c>
      <c r="AA282" s="98">
        <v>144000</v>
      </c>
      <c r="AB282" s="98">
        <v>36000</v>
      </c>
      <c r="AC282" s="78">
        <f t="shared" si="17"/>
        <v>398780</v>
      </c>
      <c r="AD282" s="78">
        <f t="shared" si="19"/>
        <v>431000</v>
      </c>
      <c r="AE282" s="77">
        <v>0</v>
      </c>
      <c r="AF282" s="77">
        <f t="shared" si="18"/>
        <v>431000</v>
      </c>
      <c r="AG282" s="100" t="s">
        <v>1122</v>
      </c>
      <c r="AH282" s="94" t="s">
        <v>162</v>
      </c>
      <c r="AI282" s="108">
        <v>278</v>
      </c>
    </row>
    <row r="283" spans="1:35" ht="55.2" customHeight="1" x14ac:dyDescent="0.3">
      <c r="A283" s="83" t="s">
        <v>787</v>
      </c>
      <c r="B283" s="80" t="s">
        <v>233</v>
      </c>
      <c r="C283" s="95" t="s">
        <v>1505</v>
      </c>
      <c r="D283" s="93" t="s">
        <v>968</v>
      </c>
      <c r="E283" s="98">
        <v>395000</v>
      </c>
      <c r="F283" s="98">
        <v>0</v>
      </c>
      <c r="G283" s="98">
        <v>0</v>
      </c>
      <c r="H283" s="98">
        <v>0</v>
      </c>
      <c r="I283" s="79">
        <f t="shared" si="16"/>
        <v>0</v>
      </c>
      <c r="J283" s="75">
        <v>144000</v>
      </c>
      <c r="K283" s="75">
        <v>35000</v>
      </c>
      <c r="L283" s="75">
        <v>0</v>
      </c>
      <c r="M283" s="75">
        <v>0</v>
      </c>
      <c r="N283" s="75">
        <v>0</v>
      </c>
      <c r="O283" s="75">
        <v>72000</v>
      </c>
      <c r="P283" s="75">
        <v>144000</v>
      </c>
      <c r="Q283" s="75">
        <v>0</v>
      </c>
      <c r="R283" s="75">
        <v>0</v>
      </c>
      <c r="S283" s="98">
        <v>118080</v>
      </c>
      <c r="T283" s="98">
        <v>28700</v>
      </c>
      <c r="U283" s="98">
        <v>32220</v>
      </c>
      <c r="V283" s="140">
        <v>0</v>
      </c>
      <c r="W283" s="140"/>
      <c r="X283" s="98">
        <v>0</v>
      </c>
      <c r="Y283" s="98">
        <v>0</v>
      </c>
      <c r="Z283" s="98">
        <v>72000</v>
      </c>
      <c r="AA283" s="98">
        <v>144000</v>
      </c>
      <c r="AB283" s="98">
        <v>0</v>
      </c>
      <c r="AC283" s="78">
        <f t="shared" si="17"/>
        <v>362780</v>
      </c>
      <c r="AD283" s="78">
        <f t="shared" si="19"/>
        <v>395000</v>
      </c>
      <c r="AE283" s="77">
        <v>0</v>
      </c>
      <c r="AF283" s="77">
        <f t="shared" si="18"/>
        <v>395000</v>
      </c>
      <c r="AG283" s="100" t="s">
        <v>986</v>
      </c>
      <c r="AH283" s="94" t="s">
        <v>162</v>
      </c>
      <c r="AI283" s="108">
        <v>279</v>
      </c>
    </row>
    <row r="284" spans="1:35" ht="55.2" customHeight="1" x14ac:dyDescent="0.3">
      <c r="A284" s="83" t="s">
        <v>788</v>
      </c>
      <c r="B284" s="80" t="s">
        <v>289</v>
      </c>
      <c r="C284" s="118" t="s">
        <v>1506</v>
      </c>
      <c r="D284" s="93" t="s">
        <v>968</v>
      </c>
      <c r="E284" s="98">
        <v>1488500</v>
      </c>
      <c r="F284" s="98">
        <v>0</v>
      </c>
      <c r="G284" s="98">
        <v>0</v>
      </c>
      <c r="H284" s="98">
        <v>0</v>
      </c>
      <c r="I284" s="79">
        <f t="shared" si="16"/>
        <v>0</v>
      </c>
      <c r="J284" s="75">
        <v>144000</v>
      </c>
      <c r="K284" s="75">
        <v>35000</v>
      </c>
      <c r="L284" s="75">
        <v>288000</v>
      </c>
      <c r="M284" s="75">
        <v>445500</v>
      </c>
      <c r="N284" s="75">
        <v>72000</v>
      </c>
      <c r="O284" s="75">
        <v>72000</v>
      </c>
      <c r="P284" s="75">
        <v>432000</v>
      </c>
      <c r="Q284" s="75">
        <v>0</v>
      </c>
      <c r="R284" s="75">
        <v>0</v>
      </c>
      <c r="S284" s="98">
        <v>118080</v>
      </c>
      <c r="T284" s="98">
        <v>28700</v>
      </c>
      <c r="U284" s="98">
        <v>32220</v>
      </c>
      <c r="V284" s="140">
        <v>288000</v>
      </c>
      <c r="W284" s="140"/>
      <c r="X284" s="98">
        <v>445500</v>
      </c>
      <c r="Y284" s="98">
        <v>72000</v>
      </c>
      <c r="Z284" s="98">
        <v>72000</v>
      </c>
      <c r="AA284" s="98">
        <v>432000</v>
      </c>
      <c r="AB284" s="98">
        <v>0</v>
      </c>
      <c r="AC284" s="78">
        <f t="shared" si="17"/>
        <v>1456280</v>
      </c>
      <c r="AD284" s="78">
        <f t="shared" si="19"/>
        <v>1488500</v>
      </c>
      <c r="AE284" s="77">
        <v>0</v>
      </c>
      <c r="AF284" s="77">
        <f t="shared" si="18"/>
        <v>1488500</v>
      </c>
      <c r="AG284" s="100" t="s">
        <v>1123</v>
      </c>
      <c r="AH284" s="94" t="s">
        <v>162</v>
      </c>
      <c r="AI284" s="108">
        <v>280</v>
      </c>
    </row>
    <row r="285" spans="1:35" ht="55.2" customHeight="1" x14ac:dyDescent="0.3">
      <c r="A285" s="83" t="s">
        <v>789</v>
      </c>
      <c r="B285" s="80" t="s">
        <v>264</v>
      </c>
      <c r="C285" s="95" t="s">
        <v>1507</v>
      </c>
      <c r="D285" s="93" t="s">
        <v>968</v>
      </c>
      <c r="E285" s="98">
        <v>1497500</v>
      </c>
      <c r="F285" s="98">
        <v>30000</v>
      </c>
      <c r="G285" s="98">
        <v>0</v>
      </c>
      <c r="H285" s="98">
        <v>0</v>
      </c>
      <c r="I285" s="79">
        <f t="shared" si="16"/>
        <v>0</v>
      </c>
      <c r="J285" s="75">
        <v>144000</v>
      </c>
      <c r="K285" s="75">
        <v>35000</v>
      </c>
      <c r="L285" s="75">
        <v>288000</v>
      </c>
      <c r="M285" s="75">
        <v>445500</v>
      </c>
      <c r="N285" s="75">
        <v>72000</v>
      </c>
      <c r="O285" s="75">
        <v>72000</v>
      </c>
      <c r="P285" s="75">
        <v>432000</v>
      </c>
      <c r="Q285" s="75">
        <v>9000</v>
      </c>
      <c r="R285" s="75">
        <v>30000</v>
      </c>
      <c r="S285" s="98">
        <v>118080</v>
      </c>
      <c r="T285" s="98">
        <v>28700</v>
      </c>
      <c r="U285" s="98">
        <v>32220</v>
      </c>
      <c r="V285" s="140">
        <v>288000</v>
      </c>
      <c r="W285" s="140"/>
      <c r="X285" s="98">
        <v>445500</v>
      </c>
      <c r="Y285" s="98">
        <v>72000</v>
      </c>
      <c r="Z285" s="98">
        <v>72000</v>
      </c>
      <c r="AA285" s="98">
        <v>432000</v>
      </c>
      <c r="AB285" s="98">
        <v>9000</v>
      </c>
      <c r="AC285" s="78">
        <f t="shared" si="17"/>
        <v>1465280</v>
      </c>
      <c r="AD285" s="78">
        <f t="shared" si="19"/>
        <v>1497500</v>
      </c>
      <c r="AE285" s="77">
        <v>30000</v>
      </c>
      <c r="AF285" s="77">
        <f t="shared" si="18"/>
        <v>1527500</v>
      </c>
      <c r="AG285" s="100" t="s">
        <v>1124</v>
      </c>
      <c r="AH285" s="94" t="s">
        <v>162</v>
      </c>
      <c r="AI285" s="108">
        <v>281</v>
      </c>
    </row>
    <row r="286" spans="1:35" ht="55.2" customHeight="1" x14ac:dyDescent="0.3">
      <c r="A286" s="83" t="s">
        <v>790</v>
      </c>
      <c r="B286" s="80" t="s">
        <v>791</v>
      </c>
      <c r="C286" s="95" t="s">
        <v>1508</v>
      </c>
      <c r="D286" s="93" t="s">
        <v>968</v>
      </c>
      <c r="E286" s="98">
        <v>692000</v>
      </c>
      <c r="F286" s="98">
        <v>0</v>
      </c>
      <c r="G286" s="98">
        <v>0</v>
      </c>
      <c r="H286" s="98">
        <v>0</v>
      </c>
      <c r="I286" s="79">
        <f t="shared" si="16"/>
        <v>0</v>
      </c>
      <c r="J286" s="75">
        <v>144000</v>
      </c>
      <c r="K286" s="75">
        <v>35000</v>
      </c>
      <c r="L286" s="75">
        <v>144000</v>
      </c>
      <c r="M286" s="75">
        <v>0</v>
      </c>
      <c r="N286" s="75">
        <v>0</v>
      </c>
      <c r="O286" s="75">
        <v>72000</v>
      </c>
      <c r="P286" s="75">
        <v>288000</v>
      </c>
      <c r="Q286" s="75">
        <v>9000</v>
      </c>
      <c r="R286" s="75">
        <v>0</v>
      </c>
      <c r="S286" s="98">
        <v>118080</v>
      </c>
      <c r="T286" s="98">
        <v>28700</v>
      </c>
      <c r="U286" s="98">
        <v>32220</v>
      </c>
      <c r="V286" s="140">
        <v>144000</v>
      </c>
      <c r="W286" s="140"/>
      <c r="X286" s="98">
        <v>0</v>
      </c>
      <c r="Y286" s="98">
        <v>0</v>
      </c>
      <c r="Z286" s="98">
        <v>72000</v>
      </c>
      <c r="AA286" s="98">
        <v>288000</v>
      </c>
      <c r="AB286" s="98">
        <v>9000</v>
      </c>
      <c r="AC286" s="78">
        <f t="shared" si="17"/>
        <v>659780</v>
      </c>
      <c r="AD286" s="78">
        <f t="shared" si="19"/>
        <v>692000</v>
      </c>
      <c r="AE286" s="77">
        <v>0</v>
      </c>
      <c r="AF286" s="77">
        <f t="shared" si="18"/>
        <v>692000</v>
      </c>
      <c r="AG286" s="100" t="s">
        <v>1125</v>
      </c>
      <c r="AH286" s="94" t="s">
        <v>162</v>
      </c>
      <c r="AI286" s="108">
        <v>282</v>
      </c>
    </row>
    <row r="287" spans="1:35" ht="55.2" customHeight="1" x14ac:dyDescent="0.3">
      <c r="A287" s="83" t="s">
        <v>792</v>
      </c>
      <c r="B287" s="80" t="s">
        <v>331</v>
      </c>
      <c r="C287" s="94" t="s">
        <v>1509</v>
      </c>
      <c r="D287" s="93" t="s">
        <v>968</v>
      </c>
      <c r="E287" s="98">
        <v>685500</v>
      </c>
      <c r="F287" s="98">
        <v>47500</v>
      </c>
      <c r="G287" s="98">
        <v>0</v>
      </c>
      <c r="H287" s="98">
        <v>0</v>
      </c>
      <c r="I287" s="79">
        <f t="shared" si="16"/>
        <v>0</v>
      </c>
      <c r="J287" s="75">
        <v>144000</v>
      </c>
      <c r="K287" s="75">
        <v>35000</v>
      </c>
      <c r="L287" s="75">
        <v>144000</v>
      </c>
      <c r="M287" s="75">
        <v>0</v>
      </c>
      <c r="N287" s="75">
        <v>0</v>
      </c>
      <c r="O287" s="75">
        <v>72000</v>
      </c>
      <c r="P287" s="75">
        <v>288000</v>
      </c>
      <c r="Q287" s="75">
        <v>2500</v>
      </c>
      <c r="R287" s="75">
        <v>47500</v>
      </c>
      <c r="S287" s="98">
        <v>118080</v>
      </c>
      <c r="T287" s="98">
        <v>28700</v>
      </c>
      <c r="U287" s="98">
        <v>32220</v>
      </c>
      <c r="V287" s="140">
        <v>144000</v>
      </c>
      <c r="W287" s="140"/>
      <c r="X287" s="98">
        <v>0</v>
      </c>
      <c r="Y287" s="98">
        <v>0</v>
      </c>
      <c r="Z287" s="98">
        <v>72000</v>
      </c>
      <c r="AA287" s="98">
        <v>288000</v>
      </c>
      <c r="AB287" s="98">
        <v>2500</v>
      </c>
      <c r="AC287" s="78">
        <f t="shared" si="17"/>
        <v>653280</v>
      </c>
      <c r="AD287" s="78">
        <f t="shared" si="19"/>
        <v>685500</v>
      </c>
      <c r="AE287" s="77">
        <v>47500</v>
      </c>
      <c r="AF287" s="77">
        <f t="shared" si="18"/>
        <v>733000</v>
      </c>
      <c r="AG287" s="100" t="s">
        <v>1126</v>
      </c>
      <c r="AH287" s="94" t="s">
        <v>162</v>
      </c>
      <c r="AI287" s="108">
        <v>283</v>
      </c>
    </row>
    <row r="288" spans="1:35" ht="55.2" customHeight="1" x14ac:dyDescent="0.3">
      <c r="A288" s="83" t="s">
        <v>793</v>
      </c>
      <c r="B288" s="80" t="s">
        <v>367</v>
      </c>
      <c r="C288" s="118" t="s">
        <v>1510</v>
      </c>
      <c r="D288" s="93" t="s">
        <v>968</v>
      </c>
      <c r="E288" s="98">
        <v>665500</v>
      </c>
      <c r="F288" s="98">
        <v>0</v>
      </c>
      <c r="G288" s="98">
        <v>0</v>
      </c>
      <c r="H288" s="98">
        <v>0</v>
      </c>
      <c r="I288" s="79">
        <f t="shared" si="16"/>
        <v>0</v>
      </c>
      <c r="J288" s="75">
        <v>144000</v>
      </c>
      <c r="K288" s="75">
        <v>35000</v>
      </c>
      <c r="L288" s="75">
        <v>120000</v>
      </c>
      <c r="M288" s="75">
        <v>0</v>
      </c>
      <c r="N288" s="75">
        <v>0</v>
      </c>
      <c r="O288" s="75">
        <v>72000</v>
      </c>
      <c r="P288" s="75">
        <v>288000</v>
      </c>
      <c r="Q288" s="75">
        <v>6500</v>
      </c>
      <c r="R288" s="75">
        <v>0</v>
      </c>
      <c r="S288" s="98">
        <v>118080</v>
      </c>
      <c r="T288" s="98">
        <v>28700</v>
      </c>
      <c r="U288" s="98">
        <v>32220</v>
      </c>
      <c r="V288" s="140">
        <v>120000</v>
      </c>
      <c r="W288" s="140"/>
      <c r="X288" s="98">
        <v>0</v>
      </c>
      <c r="Y288" s="98">
        <v>0</v>
      </c>
      <c r="Z288" s="98">
        <v>72000</v>
      </c>
      <c r="AA288" s="98">
        <v>288000</v>
      </c>
      <c r="AB288" s="98">
        <v>6500</v>
      </c>
      <c r="AC288" s="78">
        <f t="shared" si="17"/>
        <v>633280</v>
      </c>
      <c r="AD288" s="78">
        <f t="shared" si="19"/>
        <v>665500</v>
      </c>
      <c r="AE288" s="77">
        <v>0</v>
      </c>
      <c r="AF288" s="77">
        <f t="shared" si="18"/>
        <v>665500</v>
      </c>
      <c r="AG288" s="100" t="s">
        <v>1127</v>
      </c>
      <c r="AH288" s="94" t="s">
        <v>162</v>
      </c>
      <c r="AI288" s="108">
        <v>284</v>
      </c>
    </row>
    <row r="289" spans="1:35" ht="55.2" customHeight="1" x14ac:dyDescent="0.3">
      <c r="A289" s="80" t="s">
        <v>794</v>
      </c>
      <c r="B289" s="80" t="s">
        <v>363</v>
      </c>
      <c r="C289" s="94" t="s">
        <v>1511</v>
      </c>
      <c r="D289" s="93" t="s">
        <v>440</v>
      </c>
      <c r="E289" s="98">
        <v>732000</v>
      </c>
      <c r="F289" s="98">
        <v>0</v>
      </c>
      <c r="G289" s="98">
        <v>0</v>
      </c>
      <c r="H289" s="98">
        <v>0</v>
      </c>
      <c r="I289" s="79">
        <f t="shared" si="16"/>
        <v>0</v>
      </c>
      <c r="J289" s="75">
        <v>144000</v>
      </c>
      <c r="K289" s="75">
        <v>35000</v>
      </c>
      <c r="L289" s="75">
        <v>144000</v>
      </c>
      <c r="M289" s="75">
        <v>0</v>
      </c>
      <c r="N289" s="75">
        <v>0</v>
      </c>
      <c r="O289" s="75">
        <v>72000</v>
      </c>
      <c r="P289" s="75">
        <v>288000</v>
      </c>
      <c r="Q289" s="75">
        <v>49000</v>
      </c>
      <c r="R289" s="75">
        <v>0</v>
      </c>
      <c r="S289" s="98">
        <v>118080</v>
      </c>
      <c r="T289" s="98">
        <v>28700</v>
      </c>
      <c r="U289" s="98">
        <v>32220</v>
      </c>
      <c r="V289" s="140">
        <v>144000</v>
      </c>
      <c r="W289" s="140"/>
      <c r="X289" s="98">
        <v>0</v>
      </c>
      <c r="Y289" s="98">
        <v>0</v>
      </c>
      <c r="Z289" s="98">
        <v>72000</v>
      </c>
      <c r="AA289" s="98">
        <v>288000</v>
      </c>
      <c r="AB289" s="98">
        <v>49000</v>
      </c>
      <c r="AC289" s="78">
        <f t="shared" si="17"/>
        <v>699780</v>
      </c>
      <c r="AD289" s="78">
        <f t="shared" si="19"/>
        <v>732000</v>
      </c>
      <c r="AE289" s="77">
        <v>0</v>
      </c>
      <c r="AF289" s="77">
        <f t="shared" si="18"/>
        <v>732000</v>
      </c>
      <c r="AG289" s="100" t="s">
        <v>1128</v>
      </c>
      <c r="AH289" s="94" t="s">
        <v>162</v>
      </c>
      <c r="AI289" s="108">
        <v>285</v>
      </c>
    </row>
    <row r="290" spans="1:35" ht="55.2" customHeight="1" x14ac:dyDescent="0.3">
      <c r="A290" s="80" t="s">
        <v>795</v>
      </c>
      <c r="B290" s="80" t="s">
        <v>387</v>
      </c>
      <c r="C290" s="94" t="s">
        <v>1512</v>
      </c>
      <c r="D290" s="93" t="s">
        <v>969</v>
      </c>
      <c r="E290" s="98">
        <v>223750</v>
      </c>
      <c r="F290" s="98">
        <v>0</v>
      </c>
      <c r="G290" s="98">
        <v>44750</v>
      </c>
      <c r="H290" s="98">
        <v>0</v>
      </c>
      <c r="I290" s="79">
        <f t="shared" si="16"/>
        <v>44750</v>
      </c>
      <c r="J290" s="75">
        <v>144000</v>
      </c>
      <c r="K290" s="75">
        <v>35000</v>
      </c>
      <c r="L290" s="75">
        <v>0</v>
      </c>
      <c r="M290" s="75">
        <v>0</v>
      </c>
      <c r="N290" s="75">
        <v>0</v>
      </c>
      <c r="O290" s="75">
        <v>0</v>
      </c>
      <c r="P290" s="75">
        <v>0</v>
      </c>
      <c r="Q290" s="75">
        <v>0</v>
      </c>
      <c r="R290" s="75">
        <v>0</v>
      </c>
      <c r="S290" s="98">
        <v>118080</v>
      </c>
      <c r="T290" s="98">
        <v>28700</v>
      </c>
      <c r="U290" s="98">
        <v>32220</v>
      </c>
      <c r="V290" s="140">
        <v>0</v>
      </c>
      <c r="W290" s="140"/>
      <c r="X290" s="98">
        <v>0</v>
      </c>
      <c r="Y290" s="98">
        <v>0</v>
      </c>
      <c r="Z290" s="98">
        <v>0</v>
      </c>
      <c r="AA290" s="98">
        <v>0</v>
      </c>
      <c r="AB290" s="98">
        <v>0</v>
      </c>
      <c r="AC290" s="78">
        <f t="shared" si="17"/>
        <v>146780</v>
      </c>
      <c r="AD290" s="78">
        <f t="shared" si="19"/>
        <v>179000</v>
      </c>
      <c r="AE290" s="77">
        <v>0</v>
      </c>
      <c r="AF290" s="77">
        <f t="shared" si="18"/>
        <v>179000</v>
      </c>
      <c r="AG290" s="100" t="s">
        <v>982</v>
      </c>
      <c r="AH290" s="94" t="s">
        <v>163</v>
      </c>
      <c r="AI290" s="108">
        <v>286</v>
      </c>
    </row>
    <row r="291" spans="1:35" ht="55.2" customHeight="1" x14ac:dyDescent="0.3">
      <c r="A291" s="83" t="s">
        <v>796</v>
      </c>
      <c r="B291" s="80" t="s">
        <v>346</v>
      </c>
      <c r="C291" s="118" t="s">
        <v>1513</v>
      </c>
      <c r="D291" s="93" t="s">
        <v>969</v>
      </c>
      <c r="E291" s="98">
        <v>248750</v>
      </c>
      <c r="F291" s="98">
        <v>0</v>
      </c>
      <c r="G291" s="98">
        <v>49750</v>
      </c>
      <c r="H291" s="98">
        <v>0</v>
      </c>
      <c r="I291" s="79">
        <f t="shared" si="16"/>
        <v>49750</v>
      </c>
      <c r="J291" s="75">
        <v>144000</v>
      </c>
      <c r="K291" s="75">
        <v>35000</v>
      </c>
      <c r="L291" s="75">
        <v>0</v>
      </c>
      <c r="M291" s="75">
        <v>0</v>
      </c>
      <c r="N291" s="75">
        <v>0</v>
      </c>
      <c r="O291" s="75">
        <v>0</v>
      </c>
      <c r="P291" s="75">
        <v>0</v>
      </c>
      <c r="Q291" s="75">
        <v>20000</v>
      </c>
      <c r="R291" s="75">
        <v>0</v>
      </c>
      <c r="S291" s="98">
        <v>118080</v>
      </c>
      <c r="T291" s="98">
        <v>28700</v>
      </c>
      <c r="U291" s="98">
        <v>32220</v>
      </c>
      <c r="V291" s="140">
        <v>0</v>
      </c>
      <c r="W291" s="140"/>
      <c r="X291" s="98">
        <v>0</v>
      </c>
      <c r="Y291" s="98">
        <v>0</v>
      </c>
      <c r="Z291" s="98">
        <v>0</v>
      </c>
      <c r="AA291" s="98">
        <v>0</v>
      </c>
      <c r="AB291" s="98">
        <v>20000</v>
      </c>
      <c r="AC291" s="78">
        <f t="shared" si="17"/>
        <v>166780</v>
      </c>
      <c r="AD291" s="78">
        <f t="shared" si="19"/>
        <v>199000</v>
      </c>
      <c r="AE291" s="77">
        <v>0</v>
      </c>
      <c r="AF291" s="77">
        <f t="shared" si="18"/>
        <v>199000</v>
      </c>
      <c r="AG291" s="100" t="s">
        <v>1129</v>
      </c>
      <c r="AH291" s="94" t="s">
        <v>163</v>
      </c>
      <c r="AI291" s="108">
        <v>287</v>
      </c>
    </row>
    <row r="292" spans="1:35" ht="55.2" customHeight="1" x14ac:dyDescent="0.3">
      <c r="A292" s="83" t="s">
        <v>797</v>
      </c>
      <c r="B292" s="80" t="s">
        <v>227</v>
      </c>
      <c r="C292" s="118" t="s">
        <v>1514</v>
      </c>
      <c r="D292" s="93" t="s">
        <v>969</v>
      </c>
      <c r="E292" s="98">
        <v>246742</v>
      </c>
      <c r="F292" s="98">
        <v>0</v>
      </c>
      <c r="G292" s="98">
        <v>49349</v>
      </c>
      <c r="H292" s="98">
        <v>0</v>
      </c>
      <c r="I292" s="79">
        <f t="shared" si="16"/>
        <v>49349</v>
      </c>
      <c r="J292" s="75">
        <v>144000</v>
      </c>
      <c r="K292" s="75">
        <v>35000</v>
      </c>
      <c r="L292" s="75">
        <v>0</v>
      </c>
      <c r="M292" s="75">
        <v>0</v>
      </c>
      <c r="N292" s="75">
        <v>0</v>
      </c>
      <c r="O292" s="75">
        <v>0</v>
      </c>
      <c r="P292" s="75">
        <v>0</v>
      </c>
      <c r="Q292" s="75">
        <v>18393</v>
      </c>
      <c r="R292" s="75">
        <v>0</v>
      </c>
      <c r="S292" s="98">
        <v>118080</v>
      </c>
      <c r="T292" s="98">
        <v>28700</v>
      </c>
      <c r="U292" s="98">
        <v>32220</v>
      </c>
      <c r="V292" s="140">
        <v>0</v>
      </c>
      <c r="W292" s="140"/>
      <c r="X292" s="98">
        <v>0</v>
      </c>
      <c r="Y292" s="98">
        <v>0</v>
      </c>
      <c r="Z292" s="98">
        <v>0</v>
      </c>
      <c r="AA292" s="98">
        <v>0</v>
      </c>
      <c r="AB292" s="98">
        <v>18393</v>
      </c>
      <c r="AC292" s="78">
        <f t="shared" si="17"/>
        <v>165173</v>
      </c>
      <c r="AD292" s="78">
        <f t="shared" si="19"/>
        <v>197393</v>
      </c>
      <c r="AE292" s="77">
        <v>0</v>
      </c>
      <c r="AF292" s="77">
        <f t="shared" si="18"/>
        <v>197393</v>
      </c>
      <c r="AG292" s="100" t="s">
        <v>1130</v>
      </c>
      <c r="AH292" s="94" t="s">
        <v>163</v>
      </c>
      <c r="AI292" s="108">
        <v>288</v>
      </c>
    </row>
    <row r="293" spans="1:35" ht="55.2" customHeight="1" x14ac:dyDescent="0.3">
      <c r="A293" s="83" t="s">
        <v>798</v>
      </c>
      <c r="B293" s="80" t="s">
        <v>225</v>
      </c>
      <c r="C293" s="94" t="s">
        <v>1515</v>
      </c>
      <c r="D293" s="93" t="s">
        <v>969</v>
      </c>
      <c r="E293" s="98">
        <v>223750</v>
      </c>
      <c r="F293" s="98">
        <v>0</v>
      </c>
      <c r="G293" s="98">
        <v>44750</v>
      </c>
      <c r="H293" s="98">
        <v>0</v>
      </c>
      <c r="I293" s="79">
        <f t="shared" si="16"/>
        <v>44750</v>
      </c>
      <c r="J293" s="75">
        <v>144000</v>
      </c>
      <c r="K293" s="75">
        <v>35000</v>
      </c>
      <c r="L293" s="75">
        <v>0</v>
      </c>
      <c r="M293" s="75">
        <v>0</v>
      </c>
      <c r="N293" s="75">
        <v>0</v>
      </c>
      <c r="O293" s="75">
        <v>0</v>
      </c>
      <c r="P293" s="75">
        <v>0</v>
      </c>
      <c r="Q293" s="75">
        <v>0</v>
      </c>
      <c r="R293" s="75">
        <v>0</v>
      </c>
      <c r="S293" s="98">
        <v>118080</v>
      </c>
      <c r="T293" s="98">
        <v>28700</v>
      </c>
      <c r="U293" s="98">
        <v>32220</v>
      </c>
      <c r="V293" s="140">
        <v>0</v>
      </c>
      <c r="W293" s="140"/>
      <c r="X293" s="98">
        <v>0</v>
      </c>
      <c r="Y293" s="98">
        <v>0</v>
      </c>
      <c r="Z293" s="98">
        <v>0</v>
      </c>
      <c r="AA293" s="98">
        <v>0</v>
      </c>
      <c r="AB293" s="98">
        <v>0</v>
      </c>
      <c r="AC293" s="78">
        <f t="shared" si="17"/>
        <v>146780</v>
      </c>
      <c r="AD293" s="78">
        <f t="shared" si="19"/>
        <v>179000</v>
      </c>
      <c r="AE293" s="77">
        <v>0</v>
      </c>
      <c r="AF293" s="77">
        <f t="shared" si="18"/>
        <v>179000</v>
      </c>
      <c r="AG293" s="100" t="s">
        <v>982</v>
      </c>
      <c r="AH293" s="94" t="s">
        <v>163</v>
      </c>
      <c r="AI293" s="108">
        <v>289</v>
      </c>
    </row>
    <row r="294" spans="1:35" ht="55.2" customHeight="1" x14ac:dyDescent="0.3">
      <c r="A294" s="83" t="s">
        <v>799</v>
      </c>
      <c r="B294" s="80" t="s">
        <v>221</v>
      </c>
      <c r="C294" s="94" t="s">
        <v>1516</v>
      </c>
      <c r="D294" s="93" t="s">
        <v>440</v>
      </c>
      <c r="E294" s="98">
        <v>395000</v>
      </c>
      <c r="F294" s="98">
        <v>0</v>
      </c>
      <c r="G294" s="98">
        <v>0</v>
      </c>
      <c r="H294" s="98">
        <v>0</v>
      </c>
      <c r="I294" s="79">
        <f t="shared" si="16"/>
        <v>0</v>
      </c>
      <c r="J294" s="75">
        <v>144000</v>
      </c>
      <c r="K294" s="75">
        <v>35000</v>
      </c>
      <c r="L294" s="75">
        <v>0</v>
      </c>
      <c r="M294" s="75">
        <v>0</v>
      </c>
      <c r="N294" s="75">
        <v>0</v>
      </c>
      <c r="O294" s="75">
        <v>72000</v>
      </c>
      <c r="P294" s="75">
        <v>144000</v>
      </c>
      <c r="Q294" s="75">
        <v>0</v>
      </c>
      <c r="R294" s="75">
        <v>0</v>
      </c>
      <c r="S294" s="98">
        <v>118080</v>
      </c>
      <c r="T294" s="98">
        <v>28700</v>
      </c>
      <c r="U294" s="98">
        <v>32220</v>
      </c>
      <c r="V294" s="140">
        <v>0</v>
      </c>
      <c r="W294" s="140"/>
      <c r="X294" s="98">
        <v>0</v>
      </c>
      <c r="Y294" s="98">
        <v>0</v>
      </c>
      <c r="Z294" s="98">
        <v>72000</v>
      </c>
      <c r="AA294" s="98">
        <v>144000</v>
      </c>
      <c r="AB294" s="98">
        <v>0</v>
      </c>
      <c r="AC294" s="78">
        <f t="shared" si="17"/>
        <v>362780</v>
      </c>
      <c r="AD294" s="78">
        <f t="shared" si="19"/>
        <v>395000</v>
      </c>
      <c r="AE294" s="77">
        <v>0</v>
      </c>
      <c r="AF294" s="77">
        <f t="shared" si="18"/>
        <v>395000</v>
      </c>
      <c r="AG294" s="100" t="s">
        <v>986</v>
      </c>
      <c r="AH294" s="94" t="s">
        <v>162</v>
      </c>
      <c r="AI294" s="108">
        <v>290</v>
      </c>
    </row>
    <row r="295" spans="1:35" ht="55.2" customHeight="1" x14ac:dyDescent="0.3">
      <c r="A295" s="83" t="s">
        <v>800</v>
      </c>
      <c r="B295" s="80" t="s">
        <v>422</v>
      </c>
      <c r="C295" s="94" t="s">
        <v>1517</v>
      </c>
      <c r="D295" s="93" t="s">
        <v>440</v>
      </c>
      <c r="E295" s="98">
        <v>396200</v>
      </c>
      <c r="F295" s="98">
        <v>15000</v>
      </c>
      <c r="G295" s="98">
        <v>0</v>
      </c>
      <c r="H295" s="98">
        <v>0</v>
      </c>
      <c r="I295" s="79">
        <f t="shared" si="16"/>
        <v>0</v>
      </c>
      <c r="J295" s="75">
        <v>144000</v>
      </c>
      <c r="K295" s="75">
        <v>35000</v>
      </c>
      <c r="L295" s="75">
        <v>0</v>
      </c>
      <c r="M295" s="75">
        <v>0</v>
      </c>
      <c r="N295" s="75">
        <v>0</v>
      </c>
      <c r="O295" s="75">
        <v>72000</v>
      </c>
      <c r="P295" s="75">
        <v>144000</v>
      </c>
      <c r="Q295" s="75">
        <v>1200</v>
      </c>
      <c r="R295" s="75">
        <v>15000</v>
      </c>
      <c r="S295" s="98">
        <v>118080</v>
      </c>
      <c r="T295" s="98">
        <v>28700</v>
      </c>
      <c r="U295" s="98">
        <v>32220</v>
      </c>
      <c r="V295" s="140">
        <v>0</v>
      </c>
      <c r="W295" s="140"/>
      <c r="X295" s="98">
        <v>0</v>
      </c>
      <c r="Y295" s="98">
        <v>0</v>
      </c>
      <c r="Z295" s="98">
        <v>72000</v>
      </c>
      <c r="AA295" s="98">
        <v>144000</v>
      </c>
      <c r="AB295" s="98">
        <v>1200</v>
      </c>
      <c r="AC295" s="78">
        <f t="shared" si="17"/>
        <v>363980</v>
      </c>
      <c r="AD295" s="78">
        <f t="shared" si="19"/>
        <v>396200</v>
      </c>
      <c r="AE295" s="77">
        <v>15000</v>
      </c>
      <c r="AF295" s="77">
        <f t="shared" si="18"/>
        <v>411200</v>
      </c>
      <c r="AG295" s="100" t="s">
        <v>1131</v>
      </c>
      <c r="AH295" s="94" t="s">
        <v>162</v>
      </c>
      <c r="AI295" s="108">
        <v>291</v>
      </c>
    </row>
    <row r="296" spans="1:35" ht="55.2" customHeight="1" x14ac:dyDescent="0.3">
      <c r="A296" s="83" t="s">
        <v>801</v>
      </c>
      <c r="B296" s="80" t="s">
        <v>356</v>
      </c>
      <c r="C296" s="94" t="s">
        <v>1518</v>
      </c>
      <c r="D296" s="93" t="s">
        <v>440</v>
      </c>
      <c r="E296" s="98">
        <v>395000</v>
      </c>
      <c r="F296" s="98">
        <v>0</v>
      </c>
      <c r="G296" s="98">
        <v>0</v>
      </c>
      <c r="H296" s="98">
        <v>0</v>
      </c>
      <c r="I296" s="79">
        <f t="shared" si="16"/>
        <v>0</v>
      </c>
      <c r="J296" s="75">
        <v>144000</v>
      </c>
      <c r="K296" s="75">
        <v>35000</v>
      </c>
      <c r="L296" s="75">
        <v>0</v>
      </c>
      <c r="M296" s="75">
        <v>0</v>
      </c>
      <c r="N296" s="75">
        <v>0</v>
      </c>
      <c r="O296" s="75">
        <v>72000</v>
      </c>
      <c r="P296" s="75">
        <v>144000</v>
      </c>
      <c r="Q296" s="75">
        <v>0</v>
      </c>
      <c r="R296" s="75">
        <v>0</v>
      </c>
      <c r="S296" s="98">
        <v>118080</v>
      </c>
      <c r="T296" s="98">
        <v>28700</v>
      </c>
      <c r="U296" s="98">
        <v>32220</v>
      </c>
      <c r="V296" s="140">
        <v>0</v>
      </c>
      <c r="W296" s="140"/>
      <c r="X296" s="98">
        <v>0</v>
      </c>
      <c r="Y296" s="98">
        <v>0</v>
      </c>
      <c r="Z296" s="98">
        <v>72000</v>
      </c>
      <c r="AA296" s="98">
        <v>144000</v>
      </c>
      <c r="AB296" s="98">
        <v>0</v>
      </c>
      <c r="AC296" s="78">
        <f t="shared" si="17"/>
        <v>362780</v>
      </c>
      <c r="AD296" s="78">
        <f t="shared" si="19"/>
        <v>395000</v>
      </c>
      <c r="AE296" s="77">
        <v>0</v>
      </c>
      <c r="AF296" s="77">
        <f t="shared" si="18"/>
        <v>395000</v>
      </c>
      <c r="AG296" s="100" t="s">
        <v>986</v>
      </c>
      <c r="AH296" s="94" t="s">
        <v>162</v>
      </c>
      <c r="AI296" s="108">
        <v>292</v>
      </c>
    </row>
    <row r="297" spans="1:35" ht="55.2" customHeight="1" x14ac:dyDescent="0.3">
      <c r="A297" s="83" t="s">
        <v>802</v>
      </c>
      <c r="B297" s="80" t="s">
        <v>803</v>
      </c>
      <c r="C297" s="118" t="s">
        <v>1519</v>
      </c>
      <c r="D297" s="93" t="s">
        <v>440</v>
      </c>
      <c r="E297" s="98">
        <v>441000</v>
      </c>
      <c r="F297" s="98">
        <v>40000</v>
      </c>
      <c r="G297" s="98">
        <v>0</v>
      </c>
      <c r="H297" s="98">
        <v>0</v>
      </c>
      <c r="I297" s="79">
        <f t="shared" si="16"/>
        <v>0</v>
      </c>
      <c r="J297" s="75">
        <v>144000</v>
      </c>
      <c r="K297" s="75">
        <v>35000</v>
      </c>
      <c r="L297" s="75">
        <v>0</v>
      </c>
      <c r="M297" s="75">
        <v>0</v>
      </c>
      <c r="N297" s="75">
        <v>0</v>
      </c>
      <c r="O297" s="75">
        <v>108000</v>
      </c>
      <c r="P297" s="75">
        <v>144000</v>
      </c>
      <c r="Q297" s="75">
        <v>10000</v>
      </c>
      <c r="R297" s="75">
        <v>40000</v>
      </c>
      <c r="S297" s="98">
        <v>118080</v>
      </c>
      <c r="T297" s="98">
        <v>28700</v>
      </c>
      <c r="U297" s="98">
        <v>32220</v>
      </c>
      <c r="V297" s="140">
        <v>0</v>
      </c>
      <c r="W297" s="140"/>
      <c r="X297" s="98">
        <v>0</v>
      </c>
      <c r="Y297" s="98">
        <v>0</v>
      </c>
      <c r="Z297" s="98">
        <v>108000</v>
      </c>
      <c r="AA297" s="98">
        <v>144000</v>
      </c>
      <c r="AB297" s="98">
        <v>10000</v>
      </c>
      <c r="AC297" s="78">
        <f t="shared" si="17"/>
        <v>408780</v>
      </c>
      <c r="AD297" s="78">
        <f t="shared" si="19"/>
        <v>441000</v>
      </c>
      <c r="AE297" s="77">
        <v>40000</v>
      </c>
      <c r="AF297" s="77">
        <f t="shared" si="18"/>
        <v>481000</v>
      </c>
      <c r="AG297" s="100" t="s">
        <v>1132</v>
      </c>
      <c r="AH297" s="94" t="s">
        <v>162</v>
      </c>
      <c r="AI297" s="108">
        <v>293</v>
      </c>
    </row>
    <row r="298" spans="1:35" ht="55.2" customHeight="1" x14ac:dyDescent="0.3">
      <c r="A298" s="80" t="s">
        <v>804</v>
      </c>
      <c r="B298" s="80" t="s">
        <v>239</v>
      </c>
      <c r="C298" s="95" t="s">
        <v>1520</v>
      </c>
      <c r="D298" s="93" t="s">
        <v>440</v>
      </c>
      <c r="E298" s="98">
        <v>395000</v>
      </c>
      <c r="F298" s="98">
        <v>0</v>
      </c>
      <c r="G298" s="98">
        <v>0</v>
      </c>
      <c r="H298" s="98">
        <v>0</v>
      </c>
      <c r="I298" s="79">
        <f t="shared" si="16"/>
        <v>0</v>
      </c>
      <c r="J298" s="75">
        <v>144000</v>
      </c>
      <c r="K298" s="75">
        <v>35000</v>
      </c>
      <c r="L298" s="75">
        <v>0</v>
      </c>
      <c r="M298" s="75">
        <v>0</v>
      </c>
      <c r="N298" s="75">
        <v>0</v>
      </c>
      <c r="O298" s="75">
        <v>72000</v>
      </c>
      <c r="P298" s="75">
        <v>144000</v>
      </c>
      <c r="Q298" s="75">
        <v>0</v>
      </c>
      <c r="R298" s="75">
        <v>0</v>
      </c>
      <c r="S298" s="98">
        <v>118080</v>
      </c>
      <c r="T298" s="98">
        <v>28700</v>
      </c>
      <c r="U298" s="98">
        <v>32220</v>
      </c>
      <c r="V298" s="140">
        <v>0</v>
      </c>
      <c r="W298" s="140"/>
      <c r="X298" s="98">
        <v>0</v>
      </c>
      <c r="Y298" s="98">
        <v>0</v>
      </c>
      <c r="Z298" s="98">
        <v>72000</v>
      </c>
      <c r="AA298" s="98">
        <v>144000</v>
      </c>
      <c r="AB298" s="98">
        <v>0</v>
      </c>
      <c r="AC298" s="78">
        <f t="shared" si="17"/>
        <v>362780</v>
      </c>
      <c r="AD298" s="78">
        <f t="shared" si="19"/>
        <v>395000</v>
      </c>
      <c r="AE298" s="77">
        <v>0</v>
      </c>
      <c r="AF298" s="77">
        <f t="shared" si="18"/>
        <v>395000</v>
      </c>
      <c r="AG298" s="100" t="s">
        <v>986</v>
      </c>
      <c r="AH298" s="94" t="s">
        <v>162</v>
      </c>
      <c r="AI298" s="108">
        <v>294</v>
      </c>
    </row>
    <row r="299" spans="1:35" ht="55.2" customHeight="1" x14ac:dyDescent="0.3">
      <c r="A299" s="80" t="s">
        <v>805</v>
      </c>
      <c r="B299" s="80" t="s">
        <v>292</v>
      </c>
      <c r="C299" s="95" t="s">
        <v>1521</v>
      </c>
      <c r="D299" s="93" t="s">
        <v>440</v>
      </c>
      <c r="E299" s="98">
        <v>395000</v>
      </c>
      <c r="F299" s="98">
        <v>0</v>
      </c>
      <c r="G299" s="98">
        <v>0</v>
      </c>
      <c r="H299" s="98">
        <v>0</v>
      </c>
      <c r="I299" s="79">
        <f t="shared" si="16"/>
        <v>0</v>
      </c>
      <c r="J299" s="75">
        <v>144000</v>
      </c>
      <c r="K299" s="75">
        <v>35000</v>
      </c>
      <c r="L299" s="75">
        <v>0</v>
      </c>
      <c r="M299" s="75">
        <v>0</v>
      </c>
      <c r="N299" s="75">
        <v>0</v>
      </c>
      <c r="O299" s="75">
        <v>72000</v>
      </c>
      <c r="P299" s="75">
        <v>144000</v>
      </c>
      <c r="Q299" s="75">
        <v>0</v>
      </c>
      <c r="R299" s="75">
        <v>0</v>
      </c>
      <c r="S299" s="98">
        <v>118080</v>
      </c>
      <c r="T299" s="98">
        <v>28700</v>
      </c>
      <c r="U299" s="98">
        <v>32220</v>
      </c>
      <c r="V299" s="140">
        <v>0</v>
      </c>
      <c r="W299" s="140"/>
      <c r="X299" s="98">
        <v>0</v>
      </c>
      <c r="Y299" s="98">
        <v>0</v>
      </c>
      <c r="Z299" s="98">
        <v>72000</v>
      </c>
      <c r="AA299" s="98">
        <v>144000</v>
      </c>
      <c r="AB299" s="98">
        <v>0</v>
      </c>
      <c r="AC299" s="78">
        <f t="shared" si="17"/>
        <v>362780</v>
      </c>
      <c r="AD299" s="78">
        <f t="shared" si="19"/>
        <v>395000</v>
      </c>
      <c r="AE299" s="77">
        <v>0</v>
      </c>
      <c r="AF299" s="77">
        <f t="shared" si="18"/>
        <v>395000</v>
      </c>
      <c r="AG299" s="100" t="s">
        <v>986</v>
      </c>
      <c r="AH299" s="94" t="s">
        <v>162</v>
      </c>
      <c r="AI299" s="108">
        <v>295</v>
      </c>
    </row>
    <row r="300" spans="1:35" ht="55.2" customHeight="1" x14ac:dyDescent="0.3">
      <c r="A300" s="80" t="s">
        <v>806</v>
      </c>
      <c r="B300" s="80" t="s">
        <v>306</v>
      </c>
      <c r="C300" s="94" t="s">
        <v>1522</v>
      </c>
      <c r="D300" s="93" t="s">
        <v>440</v>
      </c>
      <c r="E300" s="98">
        <v>360000</v>
      </c>
      <c r="F300" s="98">
        <v>0</v>
      </c>
      <c r="G300" s="98">
        <v>0</v>
      </c>
      <c r="H300" s="98">
        <v>0</v>
      </c>
      <c r="I300" s="79">
        <f t="shared" si="16"/>
        <v>0</v>
      </c>
      <c r="J300" s="75">
        <v>144000</v>
      </c>
      <c r="K300" s="75">
        <v>0</v>
      </c>
      <c r="L300" s="75">
        <v>0</v>
      </c>
      <c r="M300" s="75">
        <v>0</v>
      </c>
      <c r="N300" s="75">
        <v>0</v>
      </c>
      <c r="O300" s="75">
        <v>72000</v>
      </c>
      <c r="P300" s="75">
        <v>144000</v>
      </c>
      <c r="Q300" s="75">
        <v>0</v>
      </c>
      <c r="R300" s="75">
        <v>0</v>
      </c>
      <c r="S300" s="98">
        <v>118080</v>
      </c>
      <c r="T300" s="98">
        <v>0</v>
      </c>
      <c r="U300" s="98">
        <v>25920</v>
      </c>
      <c r="V300" s="140">
        <v>0</v>
      </c>
      <c r="W300" s="140"/>
      <c r="X300" s="98">
        <v>0</v>
      </c>
      <c r="Y300" s="98">
        <v>0</v>
      </c>
      <c r="Z300" s="98">
        <v>72000</v>
      </c>
      <c r="AA300" s="98">
        <v>144000</v>
      </c>
      <c r="AB300" s="98">
        <v>0</v>
      </c>
      <c r="AC300" s="78">
        <f t="shared" si="17"/>
        <v>334080</v>
      </c>
      <c r="AD300" s="78">
        <f t="shared" si="19"/>
        <v>360000</v>
      </c>
      <c r="AE300" s="77">
        <v>0</v>
      </c>
      <c r="AF300" s="77">
        <f t="shared" si="18"/>
        <v>360000</v>
      </c>
      <c r="AG300" s="100" t="s">
        <v>1133</v>
      </c>
      <c r="AH300" s="94" t="s">
        <v>162</v>
      </c>
      <c r="AI300" s="108">
        <v>296</v>
      </c>
    </row>
    <row r="301" spans="1:35" ht="55.2" customHeight="1" x14ac:dyDescent="0.3">
      <c r="A301" s="80" t="s">
        <v>807</v>
      </c>
      <c r="B301" s="80" t="s">
        <v>319</v>
      </c>
      <c r="C301" s="95" t="s">
        <v>1523</v>
      </c>
      <c r="D301" s="93" t="s">
        <v>440</v>
      </c>
      <c r="E301" s="98">
        <v>1492910</v>
      </c>
      <c r="F301" s="98">
        <v>31500</v>
      </c>
      <c r="G301" s="98">
        <v>0</v>
      </c>
      <c r="H301" s="98">
        <v>15500</v>
      </c>
      <c r="I301" s="79">
        <f t="shared" si="16"/>
        <v>15500</v>
      </c>
      <c r="J301" s="75">
        <v>144000</v>
      </c>
      <c r="K301" s="75">
        <v>35000</v>
      </c>
      <c r="L301" s="75">
        <v>288000</v>
      </c>
      <c r="M301" s="75">
        <v>445500</v>
      </c>
      <c r="N301" s="75">
        <v>72000</v>
      </c>
      <c r="O301" s="75">
        <v>72000</v>
      </c>
      <c r="P301" s="75">
        <v>432000</v>
      </c>
      <c r="Q301" s="75">
        <v>4410</v>
      </c>
      <c r="R301" s="75">
        <v>16000</v>
      </c>
      <c r="S301" s="98">
        <v>118080</v>
      </c>
      <c r="T301" s="98">
        <v>28700</v>
      </c>
      <c r="U301" s="98">
        <v>32220</v>
      </c>
      <c r="V301" s="140">
        <v>288000</v>
      </c>
      <c r="W301" s="140"/>
      <c r="X301" s="98">
        <v>445500</v>
      </c>
      <c r="Y301" s="98">
        <v>72000</v>
      </c>
      <c r="Z301" s="98">
        <v>72000</v>
      </c>
      <c r="AA301" s="98">
        <v>432000</v>
      </c>
      <c r="AB301" s="98">
        <v>4410</v>
      </c>
      <c r="AC301" s="78">
        <f t="shared" si="17"/>
        <v>1460690</v>
      </c>
      <c r="AD301" s="78">
        <f t="shared" si="19"/>
        <v>1492910</v>
      </c>
      <c r="AE301" s="77">
        <v>16000</v>
      </c>
      <c r="AF301" s="77">
        <f t="shared" si="18"/>
        <v>1508910</v>
      </c>
      <c r="AG301" s="100" t="s">
        <v>1134</v>
      </c>
      <c r="AH301" s="94" t="s">
        <v>162</v>
      </c>
      <c r="AI301" s="108">
        <v>297</v>
      </c>
    </row>
    <row r="302" spans="1:35" ht="55.2" customHeight="1" x14ac:dyDescent="0.3">
      <c r="A302" s="80" t="s">
        <v>808</v>
      </c>
      <c r="B302" s="80" t="s">
        <v>270</v>
      </c>
      <c r="C302" s="95" t="s">
        <v>1524</v>
      </c>
      <c r="D302" s="93" t="s">
        <v>440</v>
      </c>
      <c r="E302" s="98">
        <v>1488500</v>
      </c>
      <c r="F302" s="98">
        <v>21105</v>
      </c>
      <c r="G302" s="98">
        <v>0</v>
      </c>
      <c r="H302" s="98">
        <v>0</v>
      </c>
      <c r="I302" s="79">
        <f t="shared" si="16"/>
        <v>0</v>
      </c>
      <c r="J302" s="75">
        <v>144000</v>
      </c>
      <c r="K302" s="75">
        <v>35000</v>
      </c>
      <c r="L302" s="75">
        <v>288000</v>
      </c>
      <c r="M302" s="75">
        <v>445500</v>
      </c>
      <c r="N302" s="75">
        <v>72000</v>
      </c>
      <c r="O302" s="75">
        <v>72000</v>
      </c>
      <c r="P302" s="75">
        <v>432000</v>
      </c>
      <c r="Q302" s="75">
        <v>0</v>
      </c>
      <c r="R302" s="75">
        <v>21105</v>
      </c>
      <c r="S302" s="98">
        <v>118080</v>
      </c>
      <c r="T302" s="98">
        <v>28700</v>
      </c>
      <c r="U302" s="98">
        <v>32220</v>
      </c>
      <c r="V302" s="140">
        <v>288000</v>
      </c>
      <c r="W302" s="140"/>
      <c r="X302" s="98">
        <v>445500</v>
      </c>
      <c r="Y302" s="98">
        <v>72000</v>
      </c>
      <c r="Z302" s="98">
        <v>72000</v>
      </c>
      <c r="AA302" s="98">
        <v>432000</v>
      </c>
      <c r="AB302" s="98">
        <v>0</v>
      </c>
      <c r="AC302" s="78">
        <f t="shared" si="17"/>
        <v>1456280</v>
      </c>
      <c r="AD302" s="78">
        <f t="shared" si="19"/>
        <v>1488500</v>
      </c>
      <c r="AE302" s="77">
        <v>21105</v>
      </c>
      <c r="AF302" s="77">
        <f t="shared" si="18"/>
        <v>1509605</v>
      </c>
      <c r="AG302" s="100" t="s">
        <v>1135</v>
      </c>
      <c r="AH302" s="94" t="s">
        <v>162</v>
      </c>
      <c r="AI302" s="108">
        <v>298</v>
      </c>
    </row>
    <row r="303" spans="1:35" ht="55.2" customHeight="1" x14ac:dyDescent="0.3">
      <c r="A303" s="80" t="s">
        <v>809</v>
      </c>
      <c r="B303" s="80" t="s">
        <v>810</v>
      </c>
      <c r="C303" s="95" t="s">
        <v>1525</v>
      </c>
      <c r="D303" s="93" t="s">
        <v>969</v>
      </c>
      <c r="E303" s="98">
        <v>228190</v>
      </c>
      <c r="F303" s="98">
        <v>0</v>
      </c>
      <c r="G303" s="98">
        <v>45710</v>
      </c>
      <c r="H303" s="98">
        <v>0</v>
      </c>
      <c r="I303" s="79">
        <f t="shared" si="16"/>
        <v>45710</v>
      </c>
      <c r="J303" s="75">
        <v>144000</v>
      </c>
      <c r="K303" s="75">
        <v>35000</v>
      </c>
      <c r="L303" s="75">
        <v>0</v>
      </c>
      <c r="M303" s="75">
        <v>0</v>
      </c>
      <c r="N303" s="75">
        <v>0</v>
      </c>
      <c r="O303" s="75">
        <v>0</v>
      </c>
      <c r="P303" s="75">
        <v>0</v>
      </c>
      <c r="Q303" s="75">
        <v>3480</v>
      </c>
      <c r="R303" s="75">
        <v>0</v>
      </c>
      <c r="S303" s="98">
        <v>118080</v>
      </c>
      <c r="T303" s="98">
        <v>28700</v>
      </c>
      <c r="U303" s="98">
        <v>32220</v>
      </c>
      <c r="V303" s="140">
        <v>0</v>
      </c>
      <c r="W303" s="140"/>
      <c r="X303" s="98">
        <v>0</v>
      </c>
      <c r="Y303" s="98">
        <v>0</v>
      </c>
      <c r="Z303" s="98">
        <v>0</v>
      </c>
      <c r="AA303" s="98">
        <v>0</v>
      </c>
      <c r="AB303" s="98">
        <v>3480</v>
      </c>
      <c r="AC303" s="78">
        <f t="shared" si="17"/>
        <v>150260</v>
      </c>
      <c r="AD303" s="78">
        <f t="shared" si="19"/>
        <v>182480</v>
      </c>
      <c r="AE303" s="77">
        <v>0</v>
      </c>
      <c r="AF303" s="77">
        <f t="shared" si="18"/>
        <v>182480</v>
      </c>
      <c r="AG303" s="100" t="s">
        <v>1136</v>
      </c>
      <c r="AH303" s="94" t="s">
        <v>163</v>
      </c>
      <c r="AI303" s="108">
        <v>299</v>
      </c>
    </row>
    <row r="304" spans="1:35" ht="55.2" customHeight="1" x14ac:dyDescent="0.3">
      <c r="A304" s="80" t="s">
        <v>811</v>
      </c>
      <c r="B304" s="80" t="s">
        <v>228</v>
      </c>
      <c r="C304" s="96" t="s">
        <v>1526</v>
      </c>
      <c r="D304" s="93" t="s">
        <v>968</v>
      </c>
      <c r="E304" s="98">
        <v>317646</v>
      </c>
      <c r="F304" s="98">
        <v>31900</v>
      </c>
      <c r="G304" s="98">
        <v>18646</v>
      </c>
      <c r="H304" s="98">
        <v>1900</v>
      </c>
      <c r="I304" s="79">
        <f t="shared" si="16"/>
        <v>20546</v>
      </c>
      <c r="J304" s="75">
        <v>144000</v>
      </c>
      <c r="K304" s="75">
        <v>35000</v>
      </c>
      <c r="L304" s="75">
        <v>0</v>
      </c>
      <c r="M304" s="75">
        <v>0</v>
      </c>
      <c r="N304" s="75">
        <v>0</v>
      </c>
      <c r="O304" s="75">
        <v>36000</v>
      </c>
      <c r="P304" s="75">
        <v>84000</v>
      </c>
      <c r="Q304" s="75">
        <v>0</v>
      </c>
      <c r="R304" s="75">
        <v>30000</v>
      </c>
      <c r="S304" s="98">
        <v>118080</v>
      </c>
      <c r="T304" s="98">
        <v>28700</v>
      </c>
      <c r="U304" s="98">
        <v>32220</v>
      </c>
      <c r="V304" s="140">
        <v>0</v>
      </c>
      <c r="W304" s="140"/>
      <c r="X304" s="98">
        <v>0</v>
      </c>
      <c r="Y304" s="98">
        <v>0</v>
      </c>
      <c r="Z304" s="98">
        <v>36000</v>
      </c>
      <c r="AA304" s="98">
        <v>84000</v>
      </c>
      <c r="AB304" s="98">
        <v>0</v>
      </c>
      <c r="AC304" s="78">
        <f t="shared" si="17"/>
        <v>266780</v>
      </c>
      <c r="AD304" s="78">
        <f t="shared" si="19"/>
        <v>299000</v>
      </c>
      <c r="AE304" s="77">
        <v>30000</v>
      </c>
      <c r="AF304" s="77">
        <f t="shared" si="18"/>
        <v>329000</v>
      </c>
      <c r="AG304" s="100" t="s">
        <v>1137</v>
      </c>
      <c r="AH304" s="94" t="s">
        <v>162</v>
      </c>
      <c r="AI304" s="108">
        <v>300</v>
      </c>
    </row>
    <row r="305" spans="1:35" ht="55.2" customHeight="1" x14ac:dyDescent="0.3">
      <c r="A305" s="83" t="s">
        <v>812</v>
      </c>
      <c r="B305" s="80" t="s">
        <v>813</v>
      </c>
      <c r="C305" s="96" t="s">
        <v>1527</v>
      </c>
      <c r="D305" s="93" t="s">
        <v>969</v>
      </c>
      <c r="E305" s="98">
        <v>233280</v>
      </c>
      <c r="F305" s="98">
        <v>0</v>
      </c>
      <c r="G305" s="98">
        <v>48280</v>
      </c>
      <c r="H305" s="98">
        <v>0</v>
      </c>
      <c r="I305" s="79">
        <f t="shared" si="16"/>
        <v>48280</v>
      </c>
      <c r="J305" s="75">
        <v>144000</v>
      </c>
      <c r="K305" s="75">
        <v>35000</v>
      </c>
      <c r="L305" s="75">
        <v>0</v>
      </c>
      <c r="M305" s="75">
        <v>0</v>
      </c>
      <c r="N305" s="75">
        <v>0</v>
      </c>
      <c r="O305" s="75">
        <v>0</v>
      </c>
      <c r="P305" s="75">
        <v>0</v>
      </c>
      <c r="Q305" s="75">
        <v>6000</v>
      </c>
      <c r="R305" s="75">
        <v>0</v>
      </c>
      <c r="S305" s="98">
        <v>118080</v>
      </c>
      <c r="T305" s="98">
        <v>28700</v>
      </c>
      <c r="U305" s="98">
        <v>32220</v>
      </c>
      <c r="V305" s="140">
        <v>0</v>
      </c>
      <c r="W305" s="140"/>
      <c r="X305" s="98">
        <v>0</v>
      </c>
      <c r="Y305" s="98">
        <v>0</v>
      </c>
      <c r="Z305" s="98">
        <v>0</v>
      </c>
      <c r="AA305" s="98">
        <v>0</v>
      </c>
      <c r="AB305" s="98">
        <v>6000</v>
      </c>
      <c r="AC305" s="78">
        <f t="shared" si="17"/>
        <v>152780</v>
      </c>
      <c r="AD305" s="78">
        <f t="shared" si="19"/>
        <v>185000</v>
      </c>
      <c r="AE305" s="77">
        <v>0</v>
      </c>
      <c r="AF305" s="77">
        <f t="shared" si="18"/>
        <v>185000</v>
      </c>
      <c r="AG305" s="100" t="s">
        <v>1138</v>
      </c>
      <c r="AH305" s="94" t="s">
        <v>163</v>
      </c>
      <c r="AI305" s="108">
        <v>301</v>
      </c>
    </row>
    <row r="306" spans="1:35" ht="55.2" customHeight="1" x14ac:dyDescent="0.3">
      <c r="A306" s="83" t="s">
        <v>814</v>
      </c>
      <c r="B306" s="80" t="s">
        <v>815</v>
      </c>
      <c r="C306" s="95" t="s">
        <v>1528</v>
      </c>
      <c r="D306" s="93" t="s">
        <v>969</v>
      </c>
      <c r="E306" s="98">
        <v>223750</v>
      </c>
      <c r="F306" s="98">
        <v>0</v>
      </c>
      <c r="G306" s="98">
        <v>44750</v>
      </c>
      <c r="H306" s="98">
        <v>0</v>
      </c>
      <c r="I306" s="79">
        <f t="shared" si="16"/>
        <v>44750</v>
      </c>
      <c r="J306" s="75">
        <v>144000</v>
      </c>
      <c r="K306" s="75">
        <v>35000</v>
      </c>
      <c r="L306" s="75">
        <v>0</v>
      </c>
      <c r="M306" s="75">
        <v>0</v>
      </c>
      <c r="N306" s="75">
        <v>0</v>
      </c>
      <c r="O306" s="75">
        <v>0</v>
      </c>
      <c r="P306" s="75">
        <v>0</v>
      </c>
      <c r="Q306" s="75">
        <v>0</v>
      </c>
      <c r="R306" s="75">
        <v>0</v>
      </c>
      <c r="S306" s="98">
        <v>118080</v>
      </c>
      <c r="T306" s="98">
        <v>28700</v>
      </c>
      <c r="U306" s="98">
        <v>32220</v>
      </c>
      <c r="V306" s="140">
        <v>0</v>
      </c>
      <c r="W306" s="140"/>
      <c r="X306" s="98">
        <v>0</v>
      </c>
      <c r="Y306" s="98">
        <v>0</v>
      </c>
      <c r="Z306" s="98">
        <v>0</v>
      </c>
      <c r="AA306" s="98">
        <v>0</v>
      </c>
      <c r="AB306" s="98">
        <v>0</v>
      </c>
      <c r="AC306" s="78">
        <f t="shared" si="17"/>
        <v>146780</v>
      </c>
      <c r="AD306" s="78">
        <f t="shared" si="19"/>
        <v>179000</v>
      </c>
      <c r="AE306" s="77">
        <v>0</v>
      </c>
      <c r="AF306" s="77">
        <f t="shared" si="18"/>
        <v>179000</v>
      </c>
      <c r="AG306" s="100" t="s">
        <v>982</v>
      </c>
      <c r="AH306" s="94" t="s">
        <v>163</v>
      </c>
      <c r="AI306" s="108">
        <v>302</v>
      </c>
    </row>
    <row r="307" spans="1:35" ht="55.2" customHeight="1" x14ac:dyDescent="0.3">
      <c r="A307" s="83" t="s">
        <v>816</v>
      </c>
      <c r="B307" s="80" t="s">
        <v>817</v>
      </c>
      <c r="C307" s="95" t="s">
        <v>1529</v>
      </c>
      <c r="D307" s="93" t="s">
        <v>969</v>
      </c>
      <c r="E307" s="98">
        <v>223750</v>
      </c>
      <c r="F307" s="98">
        <v>0</v>
      </c>
      <c r="G307" s="98">
        <v>44750</v>
      </c>
      <c r="H307" s="98">
        <v>0</v>
      </c>
      <c r="I307" s="79">
        <f t="shared" si="16"/>
        <v>44750</v>
      </c>
      <c r="J307" s="75">
        <v>144000</v>
      </c>
      <c r="K307" s="75">
        <v>35000</v>
      </c>
      <c r="L307" s="75">
        <v>0</v>
      </c>
      <c r="M307" s="75">
        <v>0</v>
      </c>
      <c r="N307" s="75">
        <v>0</v>
      </c>
      <c r="O307" s="75">
        <v>0</v>
      </c>
      <c r="P307" s="75">
        <v>0</v>
      </c>
      <c r="Q307" s="75">
        <v>0</v>
      </c>
      <c r="R307" s="75">
        <v>0</v>
      </c>
      <c r="S307" s="98">
        <v>118080</v>
      </c>
      <c r="T307" s="98">
        <v>28700</v>
      </c>
      <c r="U307" s="98">
        <v>32220</v>
      </c>
      <c r="V307" s="140">
        <v>0</v>
      </c>
      <c r="W307" s="140">
        <v>0</v>
      </c>
      <c r="X307" s="98">
        <v>0</v>
      </c>
      <c r="Y307" s="98">
        <v>0</v>
      </c>
      <c r="Z307" s="98">
        <v>0</v>
      </c>
      <c r="AA307" s="98">
        <v>0</v>
      </c>
      <c r="AB307" s="98">
        <v>0</v>
      </c>
      <c r="AC307" s="78">
        <f t="shared" si="17"/>
        <v>146780</v>
      </c>
      <c r="AD307" s="78">
        <f t="shared" si="19"/>
        <v>179000</v>
      </c>
      <c r="AE307" s="77">
        <v>0</v>
      </c>
      <c r="AF307" s="77">
        <f t="shared" si="18"/>
        <v>179000</v>
      </c>
      <c r="AG307" s="100" t="s">
        <v>982</v>
      </c>
      <c r="AH307" s="94" t="s">
        <v>163</v>
      </c>
      <c r="AI307" s="108">
        <v>303</v>
      </c>
    </row>
    <row r="308" spans="1:35" ht="55.2" customHeight="1" x14ac:dyDescent="0.3">
      <c r="A308" s="83" t="s">
        <v>818</v>
      </c>
      <c r="B308" s="80" t="s">
        <v>352</v>
      </c>
      <c r="C308" s="96" t="s">
        <v>1530</v>
      </c>
      <c r="D308" s="93" t="s">
        <v>968</v>
      </c>
      <c r="E308" s="98">
        <v>689000</v>
      </c>
      <c r="F308" s="98">
        <v>0</v>
      </c>
      <c r="G308" s="98">
        <v>0</v>
      </c>
      <c r="H308" s="98">
        <v>0</v>
      </c>
      <c r="I308" s="79">
        <f t="shared" si="16"/>
        <v>0</v>
      </c>
      <c r="J308" s="75">
        <v>144000</v>
      </c>
      <c r="K308" s="75">
        <v>35000</v>
      </c>
      <c r="L308" s="75">
        <v>144000</v>
      </c>
      <c r="M308" s="75">
        <v>0</v>
      </c>
      <c r="N308" s="75">
        <v>0</v>
      </c>
      <c r="O308" s="75">
        <v>72000</v>
      </c>
      <c r="P308" s="75">
        <v>288000</v>
      </c>
      <c r="Q308" s="75">
        <v>6000</v>
      </c>
      <c r="R308" s="75">
        <v>0</v>
      </c>
      <c r="S308" s="98">
        <v>118080</v>
      </c>
      <c r="T308" s="98">
        <v>28700</v>
      </c>
      <c r="U308" s="98">
        <v>32220</v>
      </c>
      <c r="V308" s="140">
        <v>144000</v>
      </c>
      <c r="W308" s="140"/>
      <c r="X308" s="98">
        <v>0</v>
      </c>
      <c r="Y308" s="98">
        <v>0</v>
      </c>
      <c r="Z308" s="98">
        <v>72000</v>
      </c>
      <c r="AA308" s="98">
        <v>288000</v>
      </c>
      <c r="AB308" s="98">
        <v>6000</v>
      </c>
      <c r="AC308" s="78">
        <f t="shared" si="17"/>
        <v>656780</v>
      </c>
      <c r="AD308" s="78">
        <f t="shared" si="19"/>
        <v>689000</v>
      </c>
      <c r="AE308" s="77">
        <v>0</v>
      </c>
      <c r="AF308" s="77">
        <f t="shared" si="18"/>
        <v>689000</v>
      </c>
      <c r="AG308" s="100" t="s">
        <v>1139</v>
      </c>
      <c r="AH308" s="94" t="s">
        <v>162</v>
      </c>
      <c r="AI308" s="108">
        <v>304</v>
      </c>
    </row>
    <row r="309" spans="1:35" ht="55.2" customHeight="1" x14ac:dyDescent="0.3">
      <c r="A309" s="83" t="s">
        <v>819</v>
      </c>
      <c r="B309" s="80" t="s">
        <v>434</v>
      </c>
      <c r="C309" s="95" t="s">
        <v>1531</v>
      </c>
      <c r="D309" s="93" t="s">
        <v>968</v>
      </c>
      <c r="E309" s="98">
        <v>683000</v>
      </c>
      <c r="F309" s="98">
        <v>30000</v>
      </c>
      <c r="G309" s="98">
        <v>0</v>
      </c>
      <c r="H309" s="98">
        <v>0</v>
      </c>
      <c r="I309" s="79">
        <f t="shared" si="16"/>
        <v>0</v>
      </c>
      <c r="J309" s="75">
        <v>144000</v>
      </c>
      <c r="K309" s="75">
        <v>35000</v>
      </c>
      <c r="L309" s="75">
        <v>144000</v>
      </c>
      <c r="M309" s="75">
        <v>0</v>
      </c>
      <c r="N309" s="75">
        <v>0</v>
      </c>
      <c r="O309" s="75">
        <v>72000</v>
      </c>
      <c r="P309" s="75">
        <v>288000</v>
      </c>
      <c r="Q309" s="75">
        <v>0</v>
      </c>
      <c r="R309" s="75">
        <v>30000</v>
      </c>
      <c r="S309" s="98">
        <v>118080</v>
      </c>
      <c r="T309" s="98">
        <v>28700</v>
      </c>
      <c r="U309" s="98">
        <v>32220</v>
      </c>
      <c r="V309" s="140">
        <v>144000</v>
      </c>
      <c r="W309" s="140"/>
      <c r="X309" s="98">
        <v>0</v>
      </c>
      <c r="Y309" s="98">
        <v>0</v>
      </c>
      <c r="Z309" s="98">
        <v>72000</v>
      </c>
      <c r="AA309" s="98">
        <v>288000</v>
      </c>
      <c r="AB309" s="98">
        <v>0</v>
      </c>
      <c r="AC309" s="78">
        <f t="shared" si="17"/>
        <v>650780</v>
      </c>
      <c r="AD309" s="78">
        <f t="shared" si="19"/>
        <v>683000</v>
      </c>
      <c r="AE309" s="77">
        <v>30000</v>
      </c>
      <c r="AF309" s="77">
        <f t="shared" si="18"/>
        <v>713000</v>
      </c>
      <c r="AG309" s="100" t="s">
        <v>1140</v>
      </c>
      <c r="AH309" s="94" t="s">
        <v>162</v>
      </c>
      <c r="AI309" s="108">
        <v>305</v>
      </c>
    </row>
    <row r="310" spans="1:35" ht="55.2" customHeight="1" x14ac:dyDescent="0.3">
      <c r="A310" s="83" t="s">
        <v>820</v>
      </c>
      <c r="B310" s="80" t="s">
        <v>393</v>
      </c>
      <c r="C310" s="111" t="s">
        <v>1532</v>
      </c>
      <c r="D310" s="93" t="s">
        <v>968</v>
      </c>
      <c r="E310" s="98">
        <v>701000</v>
      </c>
      <c r="F310" s="98">
        <v>30000</v>
      </c>
      <c r="G310" s="98">
        <v>0</v>
      </c>
      <c r="H310" s="98">
        <v>0</v>
      </c>
      <c r="I310" s="79">
        <f t="shared" si="16"/>
        <v>0</v>
      </c>
      <c r="J310" s="75">
        <v>144000</v>
      </c>
      <c r="K310" s="75">
        <v>40000</v>
      </c>
      <c r="L310" s="75">
        <v>144000</v>
      </c>
      <c r="M310" s="75">
        <v>0</v>
      </c>
      <c r="N310" s="75">
        <v>0</v>
      </c>
      <c r="O310" s="75">
        <v>72000</v>
      </c>
      <c r="P310" s="75">
        <v>288000</v>
      </c>
      <c r="Q310" s="75">
        <v>13000</v>
      </c>
      <c r="R310" s="75">
        <v>30000</v>
      </c>
      <c r="S310" s="98">
        <v>118080</v>
      </c>
      <c r="T310" s="98">
        <v>32800</v>
      </c>
      <c r="U310" s="98">
        <v>33120</v>
      </c>
      <c r="V310" s="140">
        <v>144000</v>
      </c>
      <c r="W310" s="140"/>
      <c r="X310" s="98">
        <v>0</v>
      </c>
      <c r="Y310" s="98">
        <v>0</v>
      </c>
      <c r="Z310" s="98">
        <v>72000</v>
      </c>
      <c r="AA310" s="98">
        <v>288000</v>
      </c>
      <c r="AB310" s="98">
        <v>13000</v>
      </c>
      <c r="AC310" s="78">
        <f t="shared" si="17"/>
        <v>667880</v>
      </c>
      <c r="AD310" s="78">
        <f t="shared" si="19"/>
        <v>701000</v>
      </c>
      <c r="AE310" s="77">
        <v>30000</v>
      </c>
      <c r="AF310" s="77">
        <f t="shared" si="18"/>
        <v>731000</v>
      </c>
      <c r="AG310" s="100" t="s">
        <v>1141</v>
      </c>
      <c r="AH310" s="94" t="s">
        <v>162</v>
      </c>
      <c r="AI310" s="108">
        <v>306</v>
      </c>
    </row>
    <row r="311" spans="1:35" ht="55.2" customHeight="1" x14ac:dyDescent="0.3">
      <c r="A311" s="83" t="s">
        <v>821</v>
      </c>
      <c r="B311" s="80" t="s">
        <v>376</v>
      </c>
      <c r="C311" s="96" t="s">
        <v>1533</v>
      </c>
      <c r="D311" s="93" t="s">
        <v>968</v>
      </c>
      <c r="E311" s="98">
        <v>402000</v>
      </c>
      <c r="F311" s="98">
        <v>30000</v>
      </c>
      <c r="G311" s="98">
        <v>0</v>
      </c>
      <c r="H311" s="98">
        <v>0</v>
      </c>
      <c r="I311" s="79">
        <f t="shared" si="16"/>
        <v>0</v>
      </c>
      <c r="J311" s="75">
        <v>144000</v>
      </c>
      <c r="K311" s="75">
        <v>40000</v>
      </c>
      <c r="L311" s="75">
        <v>0</v>
      </c>
      <c r="M311" s="75">
        <v>0</v>
      </c>
      <c r="N311" s="75">
        <v>0</v>
      </c>
      <c r="O311" s="75">
        <v>72000</v>
      </c>
      <c r="P311" s="75">
        <v>144000</v>
      </c>
      <c r="Q311" s="75">
        <v>2000</v>
      </c>
      <c r="R311" s="75">
        <v>30000</v>
      </c>
      <c r="S311" s="98">
        <v>118080</v>
      </c>
      <c r="T311" s="98">
        <v>32800</v>
      </c>
      <c r="U311" s="98">
        <v>33120</v>
      </c>
      <c r="V311" s="140">
        <v>0</v>
      </c>
      <c r="W311" s="140"/>
      <c r="X311" s="98">
        <v>0</v>
      </c>
      <c r="Y311" s="98">
        <v>0</v>
      </c>
      <c r="Z311" s="98">
        <v>72000</v>
      </c>
      <c r="AA311" s="98">
        <v>144000</v>
      </c>
      <c r="AB311" s="98">
        <v>2000</v>
      </c>
      <c r="AC311" s="78">
        <f t="shared" si="17"/>
        <v>368880</v>
      </c>
      <c r="AD311" s="78">
        <f t="shared" si="19"/>
        <v>402000</v>
      </c>
      <c r="AE311" s="77">
        <v>30000</v>
      </c>
      <c r="AF311" s="77">
        <f t="shared" si="18"/>
        <v>432000</v>
      </c>
      <c r="AG311" s="100" t="s">
        <v>1142</v>
      </c>
      <c r="AH311" s="94" t="s">
        <v>162</v>
      </c>
      <c r="AI311" s="108">
        <v>307</v>
      </c>
    </row>
    <row r="312" spans="1:35" ht="55.2" customHeight="1" x14ac:dyDescent="0.3">
      <c r="A312" s="83" t="s">
        <v>822</v>
      </c>
      <c r="B312" s="80" t="s">
        <v>358</v>
      </c>
      <c r="C312" s="95" t="s">
        <v>1534</v>
      </c>
      <c r="D312" s="93" t="s">
        <v>968</v>
      </c>
      <c r="E312" s="98">
        <v>400000</v>
      </c>
      <c r="F312" s="98">
        <v>35000</v>
      </c>
      <c r="G312" s="98">
        <v>0</v>
      </c>
      <c r="H312" s="98">
        <v>5000</v>
      </c>
      <c r="I312" s="79">
        <f t="shared" si="16"/>
        <v>5000</v>
      </c>
      <c r="J312" s="75">
        <v>144000</v>
      </c>
      <c r="K312" s="75">
        <v>40000</v>
      </c>
      <c r="L312" s="75">
        <v>0</v>
      </c>
      <c r="M312" s="75">
        <v>0</v>
      </c>
      <c r="N312" s="75">
        <v>0</v>
      </c>
      <c r="O312" s="75">
        <v>72000</v>
      </c>
      <c r="P312" s="75">
        <v>144000</v>
      </c>
      <c r="Q312" s="75">
        <v>0</v>
      </c>
      <c r="R312" s="75">
        <v>30000</v>
      </c>
      <c r="S312" s="98">
        <v>118080</v>
      </c>
      <c r="T312" s="98">
        <v>32800</v>
      </c>
      <c r="U312" s="98">
        <v>33120</v>
      </c>
      <c r="V312" s="140">
        <v>0</v>
      </c>
      <c r="W312" s="140"/>
      <c r="X312" s="98">
        <v>0</v>
      </c>
      <c r="Y312" s="98">
        <v>0</v>
      </c>
      <c r="Z312" s="98">
        <v>72000</v>
      </c>
      <c r="AA312" s="98">
        <v>144000</v>
      </c>
      <c r="AB312" s="98">
        <v>0</v>
      </c>
      <c r="AC312" s="78">
        <f t="shared" si="17"/>
        <v>366880</v>
      </c>
      <c r="AD312" s="78">
        <f t="shared" si="19"/>
        <v>400000</v>
      </c>
      <c r="AE312" s="77">
        <v>30000</v>
      </c>
      <c r="AF312" s="77">
        <f t="shared" si="18"/>
        <v>430000</v>
      </c>
      <c r="AG312" s="100" t="s">
        <v>1143</v>
      </c>
      <c r="AH312" s="94" t="s">
        <v>162</v>
      </c>
      <c r="AI312" s="108">
        <v>308</v>
      </c>
    </row>
    <row r="313" spans="1:35" ht="55.2" customHeight="1" x14ac:dyDescent="0.3">
      <c r="A313" s="83" t="s">
        <v>823</v>
      </c>
      <c r="B313" s="80" t="s">
        <v>374</v>
      </c>
      <c r="C313" s="111" t="s">
        <v>1535</v>
      </c>
      <c r="D313" s="93" t="s">
        <v>968</v>
      </c>
      <c r="E313" s="98">
        <v>415000</v>
      </c>
      <c r="F313" s="98">
        <v>30000</v>
      </c>
      <c r="G313" s="98">
        <v>0</v>
      </c>
      <c r="H313" s="98">
        <v>0</v>
      </c>
      <c r="I313" s="79">
        <f t="shared" si="16"/>
        <v>0</v>
      </c>
      <c r="J313" s="75">
        <v>144000</v>
      </c>
      <c r="K313" s="75">
        <v>40000</v>
      </c>
      <c r="L313" s="75">
        <v>0</v>
      </c>
      <c r="M313" s="75">
        <v>0</v>
      </c>
      <c r="N313" s="75">
        <v>0</v>
      </c>
      <c r="O313" s="75">
        <v>72000</v>
      </c>
      <c r="P313" s="75">
        <v>144000</v>
      </c>
      <c r="Q313" s="75">
        <v>15000</v>
      </c>
      <c r="R313" s="75">
        <v>30000</v>
      </c>
      <c r="S313" s="98">
        <v>118080</v>
      </c>
      <c r="T313" s="98">
        <v>32800</v>
      </c>
      <c r="U313" s="98">
        <v>33120</v>
      </c>
      <c r="V313" s="140">
        <v>0</v>
      </c>
      <c r="W313" s="140"/>
      <c r="X313" s="98">
        <v>0</v>
      </c>
      <c r="Y313" s="98">
        <v>0</v>
      </c>
      <c r="Z313" s="98">
        <v>72000</v>
      </c>
      <c r="AA313" s="98">
        <v>144000</v>
      </c>
      <c r="AB313" s="98">
        <v>15000</v>
      </c>
      <c r="AC313" s="78">
        <f t="shared" si="17"/>
        <v>381880</v>
      </c>
      <c r="AD313" s="78">
        <f t="shared" si="19"/>
        <v>415000</v>
      </c>
      <c r="AE313" s="77">
        <v>30000</v>
      </c>
      <c r="AF313" s="77">
        <f t="shared" si="18"/>
        <v>445000</v>
      </c>
      <c r="AG313" s="100" t="s">
        <v>1144</v>
      </c>
      <c r="AH313" s="94" t="s">
        <v>162</v>
      </c>
      <c r="AI313" s="108">
        <v>309</v>
      </c>
    </row>
    <row r="314" spans="1:35" ht="55.2" customHeight="1" x14ac:dyDescent="0.3">
      <c r="A314" s="83" t="s">
        <v>824</v>
      </c>
      <c r="B314" s="80" t="s">
        <v>437</v>
      </c>
      <c r="C314" s="95" t="s">
        <v>1536</v>
      </c>
      <c r="D314" s="93" t="s">
        <v>968</v>
      </c>
      <c r="E314" s="98">
        <v>400000</v>
      </c>
      <c r="F314" s="98">
        <v>35000</v>
      </c>
      <c r="G314" s="98">
        <v>0</v>
      </c>
      <c r="H314" s="98">
        <v>0</v>
      </c>
      <c r="I314" s="79">
        <f t="shared" si="16"/>
        <v>0</v>
      </c>
      <c r="J314" s="75">
        <v>144000</v>
      </c>
      <c r="K314" s="75">
        <v>40000</v>
      </c>
      <c r="L314" s="75">
        <v>0</v>
      </c>
      <c r="M314" s="75">
        <v>0</v>
      </c>
      <c r="N314" s="75">
        <v>0</v>
      </c>
      <c r="O314" s="75">
        <v>72000</v>
      </c>
      <c r="P314" s="75">
        <v>144000</v>
      </c>
      <c r="Q314" s="75">
        <v>0</v>
      </c>
      <c r="R314" s="75">
        <v>35000</v>
      </c>
      <c r="S314" s="98">
        <v>118080</v>
      </c>
      <c r="T314" s="98">
        <v>32800</v>
      </c>
      <c r="U314" s="98">
        <v>33120</v>
      </c>
      <c r="V314" s="140">
        <v>0</v>
      </c>
      <c r="W314" s="140"/>
      <c r="X314" s="98">
        <v>0</v>
      </c>
      <c r="Y314" s="98">
        <v>0</v>
      </c>
      <c r="Z314" s="98">
        <v>72000</v>
      </c>
      <c r="AA314" s="98">
        <v>144000</v>
      </c>
      <c r="AB314" s="98">
        <v>0</v>
      </c>
      <c r="AC314" s="78">
        <f t="shared" si="17"/>
        <v>366880</v>
      </c>
      <c r="AD314" s="78">
        <f t="shared" si="19"/>
        <v>400000</v>
      </c>
      <c r="AE314" s="77">
        <v>35000</v>
      </c>
      <c r="AF314" s="77">
        <f t="shared" si="18"/>
        <v>435000</v>
      </c>
      <c r="AG314" s="100" t="s">
        <v>1145</v>
      </c>
      <c r="AH314" s="94" t="s">
        <v>162</v>
      </c>
      <c r="AI314" s="108">
        <v>310</v>
      </c>
    </row>
    <row r="315" spans="1:35" ht="55.2" customHeight="1" x14ac:dyDescent="0.3">
      <c r="A315" s="83" t="s">
        <v>825</v>
      </c>
      <c r="B315" s="80" t="s">
        <v>336</v>
      </c>
      <c r="C315" s="96" t="s">
        <v>1537</v>
      </c>
      <c r="D315" s="93" t="s">
        <v>968</v>
      </c>
      <c r="E315" s="98">
        <v>440390</v>
      </c>
      <c r="F315" s="98">
        <v>30000</v>
      </c>
      <c r="G315" s="98">
        <v>0</v>
      </c>
      <c r="H315" s="98">
        <v>0</v>
      </c>
      <c r="I315" s="79">
        <f t="shared" si="16"/>
        <v>0</v>
      </c>
      <c r="J315" s="75">
        <v>144000</v>
      </c>
      <c r="K315" s="75">
        <v>40000</v>
      </c>
      <c r="L315" s="75">
        <v>0</v>
      </c>
      <c r="M315" s="75">
        <v>0</v>
      </c>
      <c r="N315" s="75">
        <v>0</v>
      </c>
      <c r="O315" s="75">
        <v>108000</v>
      </c>
      <c r="P315" s="75">
        <v>144000</v>
      </c>
      <c r="Q315" s="75">
        <v>4390</v>
      </c>
      <c r="R315" s="75">
        <v>30000</v>
      </c>
      <c r="S315" s="98">
        <v>118080</v>
      </c>
      <c r="T315" s="98">
        <v>32800</v>
      </c>
      <c r="U315" s="98">
        <v>33120</v>
      </c>
      <c r="V315" s="140">
        <v>0</v>
      </c>
      <c r="W315" s="140"/>
      <c r="X315" s="98">
        <v>0</v>
      </c>
      <c r="Y315" s="98">
        <v>0</v>
      </c>
      <c r="Z315" s="98">
        <v>108000</v>
      </c>
      <c r="AA315" s="98">
        <v>144000</v>
      </c>
      <c r="AB315" s="98">
        <v>4390</v>
      </c>
      <c r="AC315" s="78">
        <f t="shared" si="17"/>
        <v>407270</v>
      </c>
      <c r="AD315" s="78">
        <f t="shared" si="19"/>
        <v>440390</v>
      </c>
      <c r="AE315" s="77">
        <v>30000</v>
      </c>
      <c r="AF315" s="77">
        <f t="shared" si="18"/>
        <v>470390</v>
      </c>
      <c r="AG315" s="100" t="s">
        <v>1146</v>
      </c>
      <c r="AH315" s="94" t="s">
        <v>162</v>
      </c>
      <c r="AI315" s="108">
        <v>311</v>
      </c>
    </row>
    <row r="316" spans="1:35" ht="55.2" customHeight="1" x14ac:dyDescent="0.3">
      <c r="A316" s="83" t="s">
        <v>826</v>
      </c>
      <c r="B316" s="80" t="s">
        <v>827</v>
      </c>
      <c r="C316" s="95" t="s">
        <v>1538</v>
      </c>
      <c r="D316" s="93" t="s">
        <v>969</v>
      </c>
      <c r="E316" s="98">
        <v>223750</v>
      </c>
      <c r="F316" s="98">
        <v>0</v>
      </c>
      <c r="G316" s="98">
        <v>44750</v>
      </c>
      <c r="H316" s="98">
        <v>0</v>
      </c>
      <c r="I316" s="79">
        <f t="shared" si="16"/>
        <v>44750</v>
      </c>
      <c r="J316" s="75">
        <v>144000</v>
      </c>
      <c r="K316" s="75">
        <v>35000</v>
      </c>
      <c r="L316" s="75">
        <v>0</v>
      </c>
      <c r="M316" s="75">
        <v>0</v>
      </c>
      <c r="N316" s="75">
        <v>0</v>
      </c>
      <c r="O316" s="75">
        <v>0</v>
      </c>
      <c r="P316" s="75">
        <v>0</v>
      </c>
      <c r="Q316" s="75">
        <v>0</v>
      </c>
      <c r="R316" s="75">
        <v>0</v>
      </c>
      <c r="S316" s="98">
        <v>118080</v>
      </c>
      <c r="T316" s="98">
        <v>28700</v>
      </c>
      <c r="U316" s="98">
        <v>32220</v>
      </c>
      <c r="V316" s="140">
        <v>0</v>
      </c>
      <c r="W316" s="140"/>
      <c r="X316" s="98">
        <v>0</v>
      </c>
      <c r="Y316" s="98">
        <v>0</v>
      </c>
      <c r="Z316" s="98">
        <v>0</v>
      </c>
      <c r="AA316" s="98">
        <v>0</v>
      </c>
      <c r="AB316" s="98">
        <v>0</v>
      </c>
      <c r="AC316" s="78">
        <f t="shared" si="17"/>
        <v>146780</v>
      </c>
      <c r="AD316" s="78">
        <f t="shared" si="19"/>
        <v>179000</v>
      </c>
      <c r="AE316" s="77">
        <v>0</v>
      </c>
      <c r="AF316" s="77">
        <f t="shared" si="18"/>
        <v>179000</v>
      </c>
      <c r="AG316" s="100" t="s">
        <v>982</v>
      </c>
      <c r="AH316" s="94" t="s">
        <v>163</v>
      </c>
      <c r="AI316" s="108">
        <v>312</v>
      </c>
    </row>
    <row r="317" spans="1:35" ht="55.2" customHeight="1" x14ac:dyDescent="0.3">
      <c r="A317" s="83" t="s">
        <v>828</v>
      </c>
      <c r="B317" s="80" t="s">
        <v>398</v>
      </c>
      <c r="C317" s="95" t="s">
        <v>1539</v>
      </c>
      <c r="D317" s="93" t="s">
        <v>969</v>
      </c>
      <c r="E317" s="98">
        <v>223750</v>
      </c>
      <c r="F317" s="98">
        <v>0</v>
      </c>
      <c r="G317" s="98">
        <v>44750</v>
      </c>
      <c r="H317" s="98">
        <v>0</v>
      </c>
      <c r="I317" s="79">
        <f t="shared" si="16"/>
        <v>44750</v>
      </c>
      <c r="J317" s="75">
        <v>144000</v>
      </c>
      <c r="K317" s="75">
        <v>35000</v>
      </c>
      <c r="L317" s="75">
        <v>0</v>
      </c>
      <c r="M317" s="75">
        <v>0</v>
      </c>
      <c r="N317" s="75">
        <v>0</v>
      </c>
      <c r="O317" s="75">
        <v>0</v>
      </c>
      <c r="P317" s="75">
        <v>0</v>
      </c>
      <c r="Q317" s="75">
        <v>0</v>
      </c>
      <c r="R317" s="75">
        <v>0</v>
      </c>
      <c r="S317" s="98">
        <v>118080</v>
      </c>
      <c r="T317" s="98">
        <v>28700</v>
      </c>
      <c r="U317" s="98">
        <v>32220</v>
      </c>
      <c r="V317" s="140">
        <v>0</v>
      </c>
      <c r="W317" s="140"/>
      <c r="X317" s="98">
        <v>0</v>
      </c>
      <c r="Y317" s="98">
        <v>0</v>
      </c>
      <c r="Z317" s="98">
        <v>0</v>
      </c>
      <c r="AA317" s="98">
        <v>0</v>
      </c>
      <c r="AB317" s="98">
        <v>0</v>
      </c>
      <c r="AC317" s="78">
        <f t="shared" si="17"/>
        <v>146780</v>
      </c>
      <c r="AD317" s="78">
        <f t="shared" si="19"/>
        <v>179000</v>
      </c>
      <c r="AE317" s="77">
        <v>0</v>
      </c>
      <c r="AF317" s="77">
        <f t="shared" si="18"/>
        <v>179000</v>
      </c>
      <c r="AG317" s="100" t="s">
        <v>982</v>
      </c>
      <c r="AH317" s="94" t="s">
        <v>163</v>
      </c>
      <c r="AI317" s="108">
        <v>313</v>
      </c>
    </row>
    <row r="318" spans="1:35" ht="55.2" customHeight="1" x14ac:dyDescent="0.3">
      <c r="A318" s="83" t="s">
        <v>829</v>
      </c>
      <c r="B318" s="80" t="s">
        <v>420</v>
      </c>
      <c r="C318" s="94" t="s">
        <v>1540</v>
      </c>
      <c r="D318" s="93" t="s">
        <v>968</v>
      </c>
      <c r="E318" s="98">
        <v>414000</v>
      </c>
      <c r="F318" s="98">
        <v>28000</v>
      </c>
      <c r="G318" s="98">
        <v>0</v>
      </c>
      <c r="H318" s="98">
        <v>0</v>
      </c>
      <c r="I318" s="79">
        <f t="shared" si="16"/>
        <v>0</v>
      </c>
      <c r="J318" s="75">
        <v>144000</v>
      </c>
      <c r="K318" s="75">
        <v>35000</v>
      </c>
      <c r="L318" s="75">
        <v>0</v>
      </c>
      <c r="M318" s="75">
        <v>0</v>
      </c>
      <c r="N318" s="75">
        <v>0</v>
      </c>
      <c r="O318" s="75">
        <v>72000</v>
      </c>
      <c r="P318" s="75">
        <v>144000</v>
      </c>
      <c r="Q318" s="75">
        <v>19000</v>
      </c>
      <c r="R318" s="75">
        <v>28000</v>
      </c>
      <c r="S318" s="98">
        <v>118080</v>
      </c>
      <c r="T318" s="98">
        <v>28700</v>
      </c>
      <c r="U318" s="98">
        <v>32220</v>
      </c>
      <c r="V318" s="140">
        <v>0</v>
      </c>
      <c r="W318" s="140"/>
      <c r="X318" s="98">
        <v>0</v>
      </c>
      <c r="Y318" s="98">
        <v>0</v>
      </c>
      <c r="Z318" s="98">
        <v>72000</v>
      </c>
      <c r="AA318" s="98">
        <v>144000</v>
      </c>
      <c r="AB318" s="98">
        <v>19000</v>
      </c>
      <c r="AC318" s="78">
        <f t="shared" si="17"/>
        <v>381780</v>
      </c>
      <c r="AD318" s="78">
        <f t="shared" si="19"/>
        <v>414000</v>
      </c>
      <c r="AE318" s="77">
        <v>28000</v>
      </c>
      <c r="AF318" s="77">
        <f t="shared" si="18"/>
        <v>442000</v>
      </c>
      <c r="AG318" s="100" t="s">
        <v>1147</v>
      </c>
      <c r="AH318" s="94" t="s">
        <v>162</v>
      </c>
      <c r="AI318" s="108">
        <v>314</v>
      </c>
    </row>
    <row r="319" spans="1:35" ht="55.2" customHeight="1" x14ac:dyDescent="0.3">
      <c r="A319" s="83" t="s">
        <v>830</v>
      </c>
      <c r="B319" s="80" t="s">
        <v>253</v>
      </c>
      <c r="C319" s="94" t="s">
        <v>1541</v>
      </c>
      <c r="D319" s="93" t="s">
        <v>968</v>
      </c>
      <c r="E319" s="98">
        <v>395000</v>
      </c>
      <c r="F319" s="98">
        <v>0</v>
      </c>
      <c r="G319" s="98">
        <v>0</v>
      </c>
      <c r="H319" s="98">
        <v>0</v>
      </c>
      <c r="I319" s="79">
        <f t="shared" si="16"/>
        <v>0</v>
      </c>
      <c r="J319" s="75">
        <v>144000</v>
      </c>
      <c r="K319" s="75">
        <v>35000</v>
      </c>
      <c r="L319" s="75">
        <v>0</v>
      </c>
      <c r="M319" s="75">
        <v>0</v>
      </c>
      <c r="N319" s="75">
        <v>0</v>
      </c>
      <c r="O319" s="75">
        <v>72000</v>
      </c>
      <c r="P319" s="75">
        <v>144000</v>
      </c>
      <c r="Q319" s="75">
        <v>0</v>
      </c>
      <c r="R319" s="75">
        <v>0</v>
      </c>
      <c r="S319" s="98">
        <v>118080</v>
      </c>
      <c r="T319" s="98">
        <v>28700</v>
      </c>
      <c r="U319" s="98">
        <v>32220</v>
      </c>
      <c r="V319" s="140">
        <v>0</v>
      </c>
      <c r="W319" s="140"/>
      <c r="X319" s="98">
        <v>0</v>
      </c>
      <c r="Y319" s="98">
        <v>0</v>
      </c>
      <c r="Z319" s="98">
        <v>72000</v>
      </c>
      <c r="AA319" s="98">
        <v>144000</v>
      </c>
      <c r="AB319" s="98">
        <v>0</v>
      </c>
      <c r="AC319" s="78">
        <f t="shared" si="17"/>
        <v>362780</v>
      </c>
      <c r="AD319" s="78">
        <f t="shared" si="19"/>
        <v>395000</v>
      </c>
      <c r="AE319" s="77">
        <v>0</v>
      </c>
      <c r="AF319" s="77">
        <f t="shared" si="18"/>
        <v>395000</v>
      </c>
      <c r="AG319" s="100" t="s">
        <v>986</v>
      </c>
      <c r="AH319" s="94" t="s">
        <v>162</v>
      </c>
      <c r="AI319" s="108">
        <v>315</v>
      </c>
    </row>
    <row r="320" spans="1:35" ht="55.2" customHeight="1" x14ac:dyDescent="0.3">
      <c r="A320" s="80" t="s">
        <v>831</v>
      </c>
      <c r="B320" s="80" t="s">
        <v>832</v>
      </c>
      <c r="C320" s="95" t="s">
        <v>1542</v>
      </c>
      <c r="D320" s="93" t="s">
        <v>968</v>
      </c>
      <c r="E320" s="98">
        <v>395000</v>
      </c>
      <c r="F320" s="98">
        <v>30000</v>
      </c>
      <c r="G320" s="98">
        <v>0</v>
      </c>
      <c r="H320" s="98">
        <v>0</v>
      </c>
      <c r="I320" s="79">
        <f t="shared" si="16"/>
        <v>0</v>
      </c>
      <c r="J320" s="75">
        <v>144000</v>
      </c>
      <c r="K320" s="75">
        <v>35000</v>
      </c>
      <c r="L320" s="75">
        <v>0</v>
      </c>
      <c r="M320" s="75">
        <v>0</v>
      </c>
      <c r="N320" s="75">
        <v>0</v>
      </c>
      <c r="O320" s="75">
        <v>72000</v>
      </c>
      <c r="P320" s="75">
        <v>144000</v>
      </c>
      <c r="Q320" s="75">
        <v>0</v>
      </c>
      <c r="R320" s="75">
        <v>30000</v>
      </c>
      <c r="S320" s="98">
        <v>118080</v>
      </c>
      <c r="T320" s="98">
        <v>28700</v>
      </c>
      <c r="U320" s="98">
        <v>32220</v>
      </c>
      <c r="V320" s="140">
        <v>0</v>
      </c>
      <c r="W320" s="140"/>
      <c r="X320" s="98">
        <v>0</v>
      </c>
      <c r="Y320" s="98">
        <v>0</v>
      </c>
      <c r="Z320" s="98">
        <v>72000</v>
      </c>
      <c r="AA320" s="98">
        <v>144000</v>
      </c>
      <c r="AB320" s="98">
        <v>0</v>
      </c>
      <c r="AC320" s="78">
        <f t="shared" si="17"/>
        <v>362780</v>
      </c>
      <c r="AD320" s="78">
        <f t="shared" si="19"/>
        <v>395000</v>
      </c>
      <c r="AE320" s="77">
        <v>30000</v>
      </c>
      <c r="AF320" s="77">
        <f t="shared" si="18"/>
        <v>425000</v>
      </c>
      <c r="AG320" s="100" t="s">
        <v>1148</v>
      </c>
      <c r="AH320" s="94" t="s">
        <v>162</v>
      </c>
      <c r="AI320" s="108">
        <v>316</v>
      </c>
    </row>
    <row r="321" spans="1:35" ht="55.2" customHeight="1" x14ac:dyDescent="0.3">
      <c r="A321" s="80" t="s">
        <v>833</v>
      </c>
      <c r="B321" s="80" t="s">
        <v>834</v>
      </c>
      <c r="C321" s="95" t="s">
        <v>1543</v>
      </c>
      <c r="D321" s="93" t="s">
        <v>968</v>
      </c>
      <c r="E321" s="98">
        <v>395000</v>
      </c>
      <c r="F321" s="98">
        <v>0</v>
      </c>
      <c r="G321" s="98">
        <v>0</v>
      </c>
      <c r="H321" s="98">
        <v>0</v>
      </c>
      <c r="I321" s="79">
        <f t="shared" si="16"/>
        <v>0</v>
      </c>
      <c r="J321" s="75">
        <v>144000</v>
      </c>
      <c r="K321" s="75">
        <v>35000</v>
      </c>
      <c r="L321" s="75">
        <v>0</v>
      </c>
      <c r="M321" s="75">
        <v>0</v>
      </c>
      <c r="N321" s="75">
        <v>0</v>
      </c>
      <c r="O321" s="75">
        <v>72000</v>
      </c>
      <c r="P321" s="75">
        <v>144000</v>
      </c>
      <c r="Q321" s="75">
        <v>0</v>
      </c>
      <c r="R321" s="75">
        <v>0</v>
      </c>
      <c r="S321" s="98">
        <v>118080</v>
      </c>
      <c r="T321" s="98">
        <v>28700</v>
      </c>
      <c r="U321" s="98">
        <v>32220</v>
      </c>
      <c r="V321" s="140">
        <v>0</v>
      </c>
      <c r="W321" s="140"/>
      <c r="X321" s="98">
        <v>0</v>
      </c>
      <c r="Y321" s="98">
        <v>0</v>
      </c>
      <c r="Z321" s="98">
        <v>72000</v>
      </c>
      <c r="AA321" s="98">
        <v>144000</v>
      </c>
      <c r="AB321" s="98">
        <v>0</v>
      </c>
      <c r="AC321" s="78">
        <f t="shared" si="17"/>
        <v>362780</v>
      </c>
      <c r="AD321" s="78">
        <f t="shared" si="19"/>
        <v>395000</v>
      </c>
      <c r="AE321" s="77">
        <v>0</v>
      </c>
      <c r="AF321" s="77">
        <f t="shared" si="18"/>
        <v>395000</v>
      </c>
      <c r="AG321" s="100" t="s">
        <v>986</v>
      </c>
      <c r="AH321" s="94" t="s">
        <v>162</v>
      </c>
      <c r="AI321" s="108">
        <v>317</v>
      </c>
    </row>
    <row r="322" spans="1:35" ht="55.2" customHeight="1" x14ac:dyDescent="0.3">
      <c r="A322" s="80" t="s">
        <v>835</v>
      </c>
      <c r="B322" s="80" t="s">
        <v>197</v>
      </c>
      <c r="C322" s="94" t="s">
        <v>1544</v>
      </c>
      <c r="D322" s="93" t="s">
        <v>968</v>
      </c>
      <c r="E322" s="98">
        <v>395000</v>
      </c>
      <c r="F322" s="98">
        <v>0</v>
      </c>
      <c r="G322" s="98">
        <v>0</v>
      </c>
      <c r="H322" s="98">
        <v>0</v>
      </c>
      <c r="I322" s="79">
        <f t="shared" si="16"/>
        <v>0</v>
      </c>
      <c r="J322" s="75">
        <v>144000</v>
      </c>
      <c r="K322" s="75">
        <v>35000</v>
      </c>
      <c r="L322" s="75">
        <v>0</v>
      </c>
      <c r="M322" s="75">
        <v>0</v>
      </c>
      <c r="N322" s="75">
        <v>0</v>
      </c>
      <c r="O322" s="75">
        <v>72000</v>
      </c>
      <c r="P322" s="75">
        <v>144000</v>
      </c>
      <c r="Q322" s="75">
        <v>0</v>
      </c>
      <c r="R322" s="75">
        <v>0</v>
      </c>
      <c r="S322" s="98">
        <v>118080</v>
      </c>
      <c r="T322" s="98">
        <v>28700</v>
      </c>
      <c r="U322" s="98">
        <v>32220</v>
      </c>
      <c r="V322" s="140">
        <v>0</v>
      </c>
      <c r="W322" s="140"/>
      <c r="X322" s="98">
        <v>0</v>
      </c>
      <c r="Y322" s="98">
        <v>0</v>
      </c>
      <c r="Z322" s="98">
        <v>72000</v>
      </c>
      <c r="AA322" s="98">
        <v>144000</v>
      </c>
      <c r="AB322" s="98">
        <v>0</v>
      </c>
      <c r="AC322" s="78">
        <f t="shared" si="17"/>
        <v>362780</v>
      </c>
      <c r="AD322" s="78">
        <f t="shared" si="19"/>
        <v>395000</v>
      </c>
      <c r="AE322" s="77">
        <v>0</v>
      </c>
      <c r="AF322" s="77">
        <f t="shared" si="18"/>
        <v>395000</v>
      </c>
      <c r="AG322" s="100" t="s">
        <v>986</v>
      </c>
      <c r="AH322" s="94" t="s">
        <v>162</v>
      </c>
      <c r="AI322" s="108">
        <v>318</v>
      </c>
    </row>
    <row r="323" spans="1:35" ht="55.2" customHeight="1" x14ac:dyDescent="0.3">
      <c r="A323" s="83" t="s">
        <v>836</v>
      </c>
      <c r="B323" s="80" t="s">
        <v>283</v>
      </c>
      <c r="C323" s="94" t="s">
        <v>1545</v>
      </c>
      <c r="D323" s="93" t="s">
        <v>968</v>
      </c>
      <c r="E323" s="98">
        <v>359000</v>
      </c>
      <c r="F323" s="98">
        <v>0</v>
      </c>
      <c r="G323" s="98">
        <v>0</v>
      </c>
      <c r="H323" s="98">
        <v>0</v>
      </c>
      <c r="I323" s="79">
        <f t="shared" si="16"/>
        <v>0</v>
      </c>
      <c r="J323" s="75">
        <v>144000</v>
      </c>
      <c r="K323" s="75">
        <v>35000</v>
      </c>
      <c r="L323" s="75">
        <v>0</v>
      </c>
      <c r="M323" s="75">
        <v>0</v>
      </c>
      <c r="N323" s="75">
        <v>0</v>
      </c>
      <c r="O323" s="75">
        <v>36000</v>
      </c>
      <c r="P323" s="75">
        <v>144000</v>
      </c>
      <c r="Q323" s="75">
        <v>0</v>
      </c>
      <c r="R323" s="75">
        <v>0</v>
      </c>
      <c r="S323" s="98">
        <v>118080</v>
      </c>
      <c r="T323" s="98">
        <v>28700</v>
      </c>
      <c r="U323" s="98">
        <v>32220</v>
      </c>
      <c r="V323" s="140">
        <v>0</v>
      </c>
      <c r="W323" s="140"/>
      <c r="X323" s="98">
        <v>0</v>
      </c>
      <c r="Y323" s="98">
        <v>0</v>
      </c>
      <c r="Z323" s="98">
        <v>36000</v>
      </c>
      <c r="AA323" s="98">
        <v>144000</v>
      </c>
      <c r="AB323" s="98">
        <v>0</v>
      </c>
      <c r="AC323" s="78">
        <f t="shared" si="17"/>
        <v>326780</v>
      </c>
      <c r="AD323" s="78">
        <f t="shared" si="19"/>
        <v>359000</v>
      </c>
      <c r="AE323" s="77">
        <v>0</v>
      </c>
      <c r="AF323" s="77">
        <f t="shared" si="18"/>
        <v>359000</v>
      </c>
      <c r="AG323" s="100" t="s">
        <v>1031</v>
      </c>
      <c r="AH323" s="94" t="s">
        <v>162</v>
      </c>
      <c r="AI323" s="108">
        <v>319</v>
      </c>
    </row>
    <row r="324" spans="1:35" ht="60" customHeight="1" x14ac:dyDescent="0.3">
      <c r="A324" s="83" t="s">
        <v>837</v>
      </c>
      <c r="B324" s="80" t="s">
        <v>838</v>
      </c>
      <c r="C324" s="94" t="s">
        <v>1546</v>
      </c>
      <c r="D324" s="93" t="s">
        <v>968</v>
      </c>
      <c r="E324" s="98">
        <v>395000</v>
      </c>
      <c r="F324" s="98">
        <v>0</v>
      </c>
      <c r="G324" s="98">
        <v>0</v>
      </c>
      <c r="H324" s="98">
        <v>0</v>
      </c>
      <c r="I324" s="79">
        <f t="shared" si="16"/>
        <v>0</v>
      </c>
      <c r="J324" s="75">
        <v>144000</v>
      </c>
      <c r="K324" s="75">
        <v>35000</v>
      </c>
      <c r="L324" s="75">
        <v>0</v>
      </c>
      <c r="M324" s="75">
        <v>0</v>
      </c>
      <c r="N324" s="75">
        <v>0</v>
      </c>
      <c r="O324" s="75">
        <v>72000</v>
      </c>
      <c r="P324" s="75">
        <v>144000</v>
      </c>
      <c r="Q324" s="75">
        <v>0</v>
      </c>
      <c r="R324" s="75">
        <v>0</v>
      </c>
      <c r="S324" s="98">
        <v>118080</v>
      </c>
      <c r="T324" s="98">
        <v>28700</v>
      </c>
      <c r="U324" s="98">
        <v>32220</v>
      </c>
      <c r="V324" s="140">
        <v>0</v>
      </c>
      <c r="W324" s="140"/>
      <c r="X324" s="98">
        <v>0</v>
      </c>
      <c r="Y324" s="98">
        <v>0</v>
      </c>
      <c r="Z324" s="98">
        <v>72000</v>
      </c>
      <c r="AA324" s="98">
        <v>144000</v>
      </c>
      <c r="AB324" s="98">
        <v>0</v>
      </c>
      <c r="AC324" s="78">
        <f t="shared" si="17"/>
        <v>362780</v>
      </c>
      <c r="AD324" s="78">
        <f t="shared" si="19"/>
        <v>395000</v>
      </c>
      <c r="AE324" s="77">
        <v>0</v>
      </c>
      <c r="AF324" s="77">
        <f t="shared" si="18"/>
        <v>395000</v>
      </c>
      <c r="AG324" s="100" t="s">
        <v>986</v>
      </c>
      <c r="AH324" s="94" t="s">
        <v>162</v>
      </c>
      <c r="AI324" s="108">
        <v>320</v>
      </c>
    </row>
    <row r="325" spans="1:35" ht="60" customHeight="1" x14ac:dyDescent="0.3">
      <c r="A325" s="83" t="s">
        <v>839</v>
      </c>
      <c r="B325" s="80" t="s">
        <v>840</v>
      </c>
      <c r="C325" s="94" t="s">
        <v>1547</v>
      </c>
      <c r="D325" s="93" t="s">
        <v>968</v>
      </c>
      <c r="E325" s="98">
        <v>409927</v>
      </c>
      <c r="F325" s="98">
        <v>41900</v>
      </c>
      <c r="G325" s="98">
        <v>0</v>
      </c>
      <c r="H325" s="98">
        <v>10000</v>
      </c>
      <c r="I325" s="79">
        <f t="shared" ref="I325:I388" si="20">G325+H325</f>
        <v>10000</v>
      </c>
      <c r="J325" s="75">
        <v>144000</v>
      </c>
      <c r="K325" s="75">
        <v>35000</v>
      </c>
      <c r="L325" s="75">
        <v>0</v>
      </c>
      <c r="M325" s="75">
        <v>0</v>
      </c>
      <c r="N325" s="75">
        <v>0</v>
      </c>
      <c r="O325" s="75">
        <v>72000</v>
      </c>
      <c r="P325" s="75">
        <v>144000</v>
      </c>
      <c r="Q325" s="75">
        <v>14927</v>
      </c>
      <c r="R325" s="75">
        <v>31900</v>
      </c>
      <c r="S325" s="98">
        <v>118080</v>
      </c>
      <c r="T325" s="98">
        <v>28700</v>
      </c>
      <c r="U325" s="98">
        <v>32220</v>
      </c>
      <c r="V325" s="140">
        <v>0</v>
      </c>
      <c r="W325" s="140"/>
      <c r="X325" s="98">
        <v>0</v>
      </c>
      <c r="Y325" s="98">
        <v>0</v>
      </c>
      <c r="Z325" s="98">
        <v>72000</v>
      </c>
      <c r="AA325" s="98">
        <v>144000</v>
      </c>
      <c r="AB325" s="98">
        <v>14927</v>
      </c>
      <c r="AC325" s="78">
        <f t="shared" ref="AC325:AC388" si="21">S325+T325+V325+X325+Y325+Z325+AA325+AB325</f>
        <v>377707</v>
      </c>
      <c r="AD325" s="78">
        <f t="shared" si="19"/>
        <v>409927</v>
      </c>
      <c r="AE325" s="77">
        <v>31900</v>
      </c>
      <c r="AF325" s="77">
        <f t="shared" ref="AF325:AF388" si="22">S325+T325+U325+V325+X325+Y325+Z325+AA325+AB325+AE325</f>
        <v>441827</v>
      </c>
      <c r="AG325" s="100" t="s">
        <v>1149</v>
      </c>
      <c r="AH325" s="94" t="s">
        <v>162</v>
      </c>
      <c r="AI325" s="108">
        <v>321</v>
      </c>
    </row>
    <row r="326" spans="1:35" ht="57" customHeight="1" x14ac:dyDescent="0.3">
      <c r="A326" s="80" t="s">
        <v>841</v>
      </c>
      <c r="B326" s="80" t="s">
        <v>303</v>
      </c>
      <c r="C326" s="118" t="s">
        <v>1548</v>
      </c>
      <c r="D326" s="93" t="s">
        <v>968</v>
      </c>
      <c r="E326" s="98">
        <v>447376</v>
      </c>
      <c r="F326" s="98">
        <v>0</v>
      </c>
      <c r="G326" s="98">
        <v>0</v>
      </c>
      <c r="H326" s="98">
        <v>0</v>
      </c>
      <c r="I326" s="79">
        <f t="shared" si="20"/>
        <v>0</v>
      </c>
      <c r="J326" s="75">
        <v>144000</v>
      </c>
      <c r="K326" s="75">
        <v>35000</v>
      </c>
      <c r="L326" s="75">
        <v>0</v>
      </c>
      <c r="M326" s="75">
        <v>0</v>
      </c>
      <c r="N326" s="75">
        <v>0</v>
      </c>
      <c r="O326" s="75">
        <v>108000</v>
      </c>
      <c r="P326" s="75">
        <v>144000</v>
      </c>
      <c r="Q326" s="75">
        <v>16376</v>
      </c>
      <c r="R326" s="75">
        <v>0</v>
      </c>
      <c r="S326" s="98">
        <v>118080</v>
      </c>
      <c r="T326" s="98">
        <v>28700</v>
      </c>
      <c r="U326" s="98">
        <v>32220</v>
      </c>
      <c r="V326" s="140">
        <v>0</v>
      </c>
      <c r="W326" s="140"/>
      <c r="X326" s="98">
        <v>0</v>
      </c>
      <c r="Y326" s="98">
        <v>0</v>
      </c>
      <c r="Z326" s="98">
        <v>108000</v>
      </c>
      <c r="AA326" s="98">
        <v>144000</v>
      </c>
      <c r="AB326" s="98">
        <v>16376</v>
      </c>
      <c r="AC326" s="78">
        <f t="shared" si="21"/>
        <v>415156</v>
      </c>
      <c r="AD326" s="78">
        <f t="shared" ref="AD326:AD389" si="23">U326+AC326</f>
        <v>447376</v>
      </c>
      <c r="AE326" s="77">
        <v>0</v>
      </c>
      <c r="AF326" s="77">
        <f t="shared" si="22"/>
        <v>447376</v>
      </c>
      <c r="AG326" s="100" t="s">
        <v>1150</v>
      </c>
      <c r="AH326" s="94" t="s">
        <v>162</v>
      </c>
      <c r="AI326" s="108">
        <v>322</v>
      </c>
    </row>
    <row r="327" spans="1:35" ht="60" customHeight="1" x14ac:dyDescent="0.3">
      <c r="A327" s="83" t="s">
        <v>842</v>
      </c>
      <c r="B327" s="83" t="s">
        <v>332</v>
      </c>
      <c r="C327" s="118" t="s">
        <v>1549</v>
      </c>
      <c r="D327" s="93" t="s">
        <v>968</v>
      </c>
      <c r="E327" s="98">
        <v>683000</v>
      </c>
      <c r="F327" s="98">
        <v>30000</v>
      </c>
      <c r="G327" s="98">
        <v>0</v>
      </c>
      <c r="H327" s="98">
        <v>0</v>
      </c>
      <c r="I327" s="79">
        <f t="shared" si="20"/>
        <v>0</v>
      </c>
      <c r="J327" s="75">
        <v>144000</v>
      </c>
      <c r="K327" s="75">
        <v>35000</v>
      </c>
      <c r="L327" s="75">
        <v>144000</v>
      </c>
      <c r="M327" s="75">
        <v>0</v>
      </c>
      <c r="N327" s="75">
        <v>0</v>
      </c>
      <c r="O327" s="75">
        <v>72000</v>
      </c>
      <c r="P327" s="75">
        <v>288000</v>
      </c>
      <c r="Q327" s="75">
        <v>0</v>
      </c>
      <c r="R327" s="75">
        <v>30000</v>
      </c>
      <c r="S327" s="98">
        <v>118080</v>
      </c>
      <c r="T327" s="98">
        <v>28700</v>
      </c>
      <c r="U327" s="98">
        <v>32220</v>
      </c>
      <c r="V327" s="140">
        <v>144000</v>
      </c>
      <c r="W327" s="140"/>
      <c r="X327" s="98">
        <v>0</v>
      </c>
      <c r="Y327" s="98">
        <v>0</v>
      </c>
      <c r="Z327" s="98">
        <v>72000</v>
      </c>
      <c r="AA327" s="98">
        <v>288000</v>
      </c>
      <c r="AB327" s="98">
        <v>0</v>
      </c>
      <c r="AC327" s="78">
        <f t="shared" si="21"/>
        <v>650780</v>
      </c>
      <c r="AD327" s="78">
        <f t="shared" si="23"/>
        <v>683000</v>
      </c>
      <c r="AE327" s="77">
        <v>30000</v>
      </c>
      <c r="AF327" s="77">
        <f t="shared" si="22"/>
        <v>713000</v>
      </c>
      <c r="AG327" s="100" t="s">
        <v>1151</v>
      </c>
      <c r="AH327" s="94" t="s">
        <v>162</v>
      </c>
      <c r="AI327" s="108">
        <v>323</v>
      </c>
    </row>
    <row r="328" spans="1:35" ht="60" customHeight="1" x14ac:dyDescent="0.3">
      <c r="A328" s="83" t="s">
        <v>843</v>
      </c>
      <c r="B328" s="80" t="s">
        <v>388</v>
      </c>
      <c r="C328" s="118" t="s">
        <v>1550</v>
      </c>
      <c r="D328" s="93" t="s">
        <v>968</v>
      </c>
      <c r="E328" s="98">
        <v>1593328</v>
      </c>
      <c r="F328" s="98">
        <v>20000</v>
      </c>
      <c r="G328" s="98">
        <v>0</v>
      </c>
      <c r="H328" s="98">
        <v>0</v>
      </c>
      <c r="I328" s="79">
        <f t="shared" si="20"/>
        <v>0</v>
      </c>
      <c r="J328" s="75">
        <v>144000</v>
      </c>
      <c r="K328" s="75">
        <v>35000</v>
      </c>
      <c r="L328" s="75">
        <v>288000</v>
      </c>
      <c r="M328" s="75">
        <v>550328</v>
      </c>
      <c r="N328" s="75">
        <v>72000</v>
      </c>
      <c r="O328" s="75">
        <v>72000</v>
      </c>
      <c r="P328" s="75">
        <v>432000</v>
      </c>
      <c r="Q328" s="75">
        <v>0</v>
      </c>
      <c r="R328" s="75">
        <v>20000</v>
      </c>
      <c r="S328" s="98">
        <v>118080</v>
      </c>
      <c r="T328" s="98">
        <v>28700</v>
      </c>
      <c r="U328" s="98">
        <v>32220</v>
      </c>
      <c r="V328" s="140">
        <v>288000</v>
      </c>
      <c r="W328" s="140"/>
      <c r="X328" s="98">
        <v>550328</v>
      </c>
      <c r="Y328" s="98">
        <v>72000</v>
      </c>
      <c r="Z328" s="98">
        <v>72000</v>
      </c>
      <c r="AA328" s="98">
        <v>432000</v>
      </c>
      <c r="AB328" s="98">
        <v>0</v>
      </c>
      <c r="AC328" s="78">
        <f t="shared" si="21"/>
        <v>1561108</v>
      </c>
      <c r="AD328" s="78">
        <f t="shared" si="23"/>
        <v>1593328</v>
      </c>
      <c r="AE328" s="77">
        <v>20000</v>
      </c>
      <c r="AF328" s="77">
        <f t="shared" si="22"/>
        <v>1613328</v>
      </c>
      <c r="AG328" s="100" t="s">
        <v>1152</v>
      </c>
      <c r="AH328" s="94" t="s">
        <v>162</v>
      </c>
      <c r="AI328" s="108">
        <v>324</v>
      </c>
    </row>
    <row r="329" spans="1:35" ht="60" customHeight="1" x14ac:dyDescent="0.3">
      <c r="A329" s="83" t="s">
        <v>844</v>
      </c>
      <c r="B329" s="83" t="s">
        <v>396</v>
      </c>
      <c r="C329" s="118" t="s">
        <v>1551</v>
      </c>
      <c r="D329" s="93" t="s">
        <v>968</v>
      </c>
      <c r="E329" s="98">
        <v>1562068</v>
      </c>
      <c r="F329" s="98">
        <v>0</v>
      </c>
      <c r="G329" s="98">
        <v>0</v>
      </c>
      <c r="H329" s="98">
        <v>0</v>
      </c>
      <c r="I329" s="79">
        <f t="shared" si="20"/>
        <v>0</v>
      </c>
      <c r="J329" s="75">
        <v>144000</v>
      </c>
      <c r="K329" s="75">
        <v>35000</v>
      </c>
      <c r="L329" s="75">
        <v>288000</v>
      </c>
      <c r="M329" s="75">
        <v>509828</v>
      </c>
      <c r="N329" s="75">
        <v>72000</v>
      </c>
      <c r="O329" s="75">
        <v>72000</v>
      </c>
      <c r="P329" s="75">
        <v>432000</v>
      </c>
      <c r="Q329" s="75">
        <v>9240</v>
      </c>
      <c r="R329" s="75">
        <v>0</v>
      </c>
      <c r="S329" s="98">
        <v>118080</v>
      </c>
      <c r="T329" s="98">
        <v>28700</v>
      </c>
      <c r="U329" s="98">
        <v>32220</v>
      </c>
      <c r="V329" s="140">
        <v>288000</v>
      </c>
      <c r="W329" s="140"/>
      <c r="X329" s="98">
        <v>509828</v>
      </c>
      <c r="Y329" s="98">
        <v>72000</v>
      </c>
      <c r="Z329" s="98">
        <v>72000</v>
      </c>
      <c r="AA329" s="98">
        <v>432000</v>
      </c>
      <c r="AB329" s="98">
        <v>9240</v>
      </c>
      <c r="AC329" s="78">
        <f t="shared" si="21"/>
        <v>1529848</v>
      </c>
      <c r="AD329" s="78">
        <f t="shared" si="23"/>
        <v>1562068</v>
      </c>
      <c r="AE329" s="77">
        <v>0</v>
      </c>
      <c r="AF329" s="77">
        <f t="shared" si="22"/>
        <v>1562068</v>
      </c>
      <c r="AG329" s="100" t="s">
        <v>1666</v>
      </c>
      <c r="AH329" s="94" t="s">
        <v>162</v>
      </c>
      <c r="AI329" s="108">
        <v>325</v>
      </c>
    </row>
    <row r="330" spans="1:35" ht="60" customHeight="1" x14ac:dyDescent="0.3">
      <c r="A330" s="83" t="s">
        <v>845</v>
      </c>
      <c r="B330" s="83" t="s">
        <v>408</v>
      </c>
      <c r="C330" s="94" t="s">
        <v>1552</v>
      </c>
      <c r="D330" s="93" t="s">
        <v>968</v>
      </c>
      <c r="E330" s="98">
        <v>1455000</v>
      </c>
      <c r="F330" s="98">
        <v>12980</v>
      </c>
      <c r="G330" s="98">
        <v>0</v>
      </c>
      <c r="H330" s="98">
        <v>0</v>
      </c>
      <c r="I330" s="79">
        <f t="shared" si="20"/>
        <v>0</v>
      </c>
      <c r="J330" s="82">
        <v>144000</v>
      </c>
      <c r="K330" s="82">
        <v>35000</v>
      </c>
      <c r="L330" s="82">
        <v>288000</v>
      </c>
      <c r="M330" s="82">
        <v>445500</v>
      </c>
      <c r="N330" s="82">
        <v>72000</v>
      </c>
      <c r="O330" s="82">
        <v>36000</v>
      </c>
      <c r="P330" s="81">
        <v>432000</v>
      </c>
      <c r="Q330" s="81">
        <v>2500</v>
      </c>
      <c r="R330" s="81">
        <v>12980</v>
      </c>
      <c r="S330" s="81">
        <v>118080</v>
      </c>
      <c r="T330" s="81">
        <v>28700</v>
      </c>
      <c r="U330" s="81">
        <v>32220</v>
      </c>
      <c r="V330" s="140">
        <v>288000</v>
      </c>
      <c r="W330" s="140"/>
      <c r="X330" s="81">
        <v>445500</v>
      </c>
      <c r="Y330" s="81">
        <v>72000</v>
      </c>
      <c r="Z330" s="81">
        <v>36000</v>
      </c>
      <c r="AA330" s="81">
        <v>432000</v>
      </c>
      <c r="AB330" s="81">
        <v>2500</v>
      </c>
      <c r="AC330" s="78">
        <f t="shared" si="21"/>
        <v>1422780</v>
      </c>
      <c r="AD330" s="78">
        <f t="shared" si="23"/>
        <v>1455000</v>
      </c>
      <c r="AE330" s="77">
        <v>12980</v>
      </c>
      <c r="AF330" s="77">
        <f t="shared" si="22"/>
        <v>1467980</v>
      </c>
      <c r="AG330" s="100" t="s">
        <v>1153</v>
      </c>
      <c r="AH330" s="94" t="s">
        <v>162</v>
      </c>
      <c r="AI330" s="108">
        <v>326</v>
      </c>
    </row>
    <row r="331" spans="1:35" ht="60" customHeight="1" x14ac:dyDescent="0.3">
      <c r="A331" s="83" t="s">
        <v>846</v>
      </c>
      <c r="B331" s="83" t="s">
        <v>396</v>
      </c>
      <c r="C331" s="94" t="s">
        <v>1553</v>
      </c>
      <c r="D331" s="93" t="s">
        <v>968</v>
      </c>
      <c r="E331" s="98">
        <v>1488500</v>
      </c>
      <c r="F331" s="98">
        <v>14100</v>
      </c>
      <c r="G331" s="98">
        <v>0</v>
      </c>
      <c r="H331" s="98">
        <v>0</v>
      </c>
      <c r="I331" s="79">
        <f t="shared" si="20"/>
        <v>0</v>
      </c>
      <c r="J331" s="82">
        <v>144000</v>
      </c>
      <c r="K331" s="82">
        <v>35000</v>
      </c>
      <c r="L331" s="82">
        <v>288000</v>
      </c>
      <c r="M331" s="82">
        <v>445500</v>
      </c>
      <c r="N331" s="82">
        <v>72000</v>
      </c>
      <c r="O331" s="82">
        <v>72000</v>
      </c>
      <c r="P331" s="81">
        <v>432000</v>
      </c>
      <c r="Q331" s="81">
        <v>0</v>
      </c>
      <c r="R331" s="81">
        <v>14100</v>
      </c>
      <c r="S331" s="81">
        <v>118080</v>
      </c>
      <c r="T331" s="81">
        <v>28700</v>
      </c>
      <c r="U331" s="81">
        <v>32220</v>
      </c>
      <c r="V331" s="140">
        <v>288000</v>
      </c>
      <c r="W331" s="140"/>
      <c r="X331" s="81">
        <v>445500</v>
      </c>
      <c r="Y331" s="81">
        <v>72000</v>
      </c>
      <c r="Z331" s="81">
        <v>72000</v>
      </c>
      <c r="AA331" s="81">
        <v>432000</v>
      </c>
      <c r="AB331" s="81">
        <v>0</v>
      </c>
      <c r="AC331" s="78">
        <f t="shared" si="21"/>
        <v>1456280</v>
      </c>
      <c r="AD331" s="78">
        <f t="shared" si="23"/>
        <v>1488500</v>
      </c>
      <c r="AE331" s="77">
        <v>14100</v>
      </c>
      <c r="AF331" s="77">
        <f t="shared" si="22"/>
        <v>1502600</v>
      </c>
      <c r="AG331" s="100" t="s">
        <v>1154</v>
      </c>
      <c r="AH331" s="94" t="s">
        <v>162</v>
      </c>
      <c r="AI331" s="108">
        <v>327</v>
      </c>
    </row>
    <row r="332" spans="1:35" ht="60" customHeight="1" x14ac:dyDescent="0.3">
      <c r="A332" s="83" t="s">
        <v>847</v>
      </c>
      <c r="B332" s="80" t="s">
        <v>263</v>
      </c>
      <c r="C332" s="95" t="s">
        <v>1554</v>
      </c>
      <c r="D332" s="93" t="s">
        <v>968</v>
      </c>
      <c r="E332" s="98">
        <v>1494980</v>
      </c>
      <c r="F332" s="98">
        <v>0</v>
      </c>
      <c r="G332" s="98">
        <v>300</v>
      </c>
      <c r="H332" s="98">
        <v>0</v>
      </c>
      <c r="I332" s="79">
        <f t="shared" si="20"/>
        <v>300</v>
      </c>
      <c r="J332" s="82">
        <v>144000</v>
      </c>
      <c r="K332" s="82">
        <v>35000</v>
      </c>
      <c r="L332" s="82">
        <v>288000</v>
      </c>
      <c r="M332" s="82">
        <v>445500</v>
      </c>
      <c r="N332" s="82">
        <v>72000</v>
      </c>
      <c r="O332" s="82">
        <v>36000</v>
      </c>
      <c r="P332" s="81">
        <v>432000</v>
      </c>
      <c r="Q332" s="81">
        <v>42180</v>
      </c>
      <c r="R332" s="81">
        <v>0</v>
      </c>
      <c r="S332" s="81">
        <v>118080</v>
      </c>
      <c r="T332" s="81">
        <v>28700</v>
      </c>
      <c r="U332" s="81">
        <v>32220</v>
      </c>
      <c r="V332" s="140">
        <v>288000</v>
      </c>
      <c r="W332" s="140"/>
      <c r="X332" s="81">
        <v>445500</v>
      </c>
      <c r="Y332" s="81">
        <v>72000</v>
      </c>
      <c r="Z332" s="81">
        <v>36000</v>
      </c>
      <c r="AA332" s="81">
        <v>432000</v>
      </c>
      <c r="AB332" s="81">
        <v>42180</v>
      </c>
      <c r="AC332" s="78">
        <f t="shared" si="21"/>
        <v>1462460</v>
      </c>
      <c r="AD332" s="78">
        <f t="shared" si="23"/>
        <v>1494680</v>
      </c>
      <c r="AE332" s="77">
        <v>0</v>
      </c>
      <c r="AF332" s="77">
        <f t="shared" si="22"/>
        <v>1494680</v>
      </c>
      <c r="AG332" s="100" t="s">
        <v>1155</v>
      </c>
      <c r="AH332" s="94" t="s">
        <v>162</v>
      </c>
      <c r="AI332" s="108">
        <v>328</v>
      </c>
    </row>
    <row r="333" spans="1:35" ht="60" customHeight="1" x14ac:dyDescent="0.3">
      <c r="A333" s="76" t="s">
        <v>848</v>
      </c>
      <c r="B333" s="76" t="s">
        <v>849</v>
      </c>
      <c r="C333" s="95" t="s">
        <v>1555</v>
      </c>
      <c r="D333" s="93" t="s">
        <v>968</v>
      </c>
      <c r="E333" s="98">
        <v>1488500</v>
      </c>
      <c r="F333" s="98">
        <v>50000</v>
      </c>
      <c r="G333" s="98">
        <v>0</v>
      </c>
      <c r="H333" s="98">
        <v>0</v>
      </c>
      <c r="I333" s="79">
        <f t="shared" si="20"/>
        <v>0</v>
      </c>
      <c r="J333" s="82">
        <v>144000</v>
      </c>
      <c r="K333" s="82">
        <v>35000</v>
      </c>
      <c r="L333" s="82">
        <v>288000</v>
      </c>
      <c r="M333" s="82">
        <v>445500</v>
      </c>
      <c r="N333" s="82">
        <v>72000</v>
      </c>
      <c r="O333" s="82">
        <v>72000</v>
      </c>
      <c r="P333" s="81">
        <v>432000</v>
      </c>
      <c r="Q333" s="81">
        <v>0</v>
      </c>
      <c r="R333" s="81">
        <v>50000</v>
      </c>
      <c r="S333" s="81">
        <v>118080</v>
      </c>
      <c r="T333" s="81">
        <v>28700</v>
      </c>
      <c r="U333" s="81">
        <v>32220</v>
      </c>
      <c r="V333" s="140">
        <v>288000</v>
      </c>
      <c r="W333" s="140"/>
      <c r="X333" s="81">
        <v>445500</v>
      </c>
      <c r="Y333" s="81">
        <v>72000</v>
      </c>
      <c r="Z333" s="81">
        <v>72000</v>
      </c>
      <c r="AA333" s="81">
        <v>432000</v>
      </c>
      <c r="AB333" s="81">
        <v>0</v>
      </c>
      <c r="AC333" s="78">
        <f t="shared" si="21"/>
        <v>1456280</v>
      </c>
      <c r="AD333" s="78">
        <f t="shared" si="23"/>
        <v>1488500</v>
      </c>
      <c r="AE333" s="85">
        <v>50000</v>
      </c>
      <c r="AF333" s="77">
        <f t="shared" si="22"/>
        <v>1538500</v>
      </c>
      <c r="AG333" s="100" t="s">
        <v>1156</v>
      </c>
      <c r="AH333" s="94" t="s">
        <v>162</v>
      </c>
      <c r="AI333" s="108">
        <v>329</v>
      </c>
    </row>
    <row r="334" spans="1:35" ht="69.75" customHeight="1" x14ac:dyDescent="0.3">
      <c r="A334" s="83" t="s">
        <v>850</v>
      </c>
      <c r="B334" s="84" t="s">
        <v>290</v>
      </c>
      <c r="C334" s="94" t="s">
        <v>1556</v>
      </c>
      <c r="D334" s="93" t="s">
        <v>968</v>
      </c>
      <c r="E334" s="98">
        <v>1467500</v>
      </c>
      <c r="F334" s="98">
        <v>15000</v>
      </c>
      <c r="G334" s="98">
        <v>0</v>
      </c>
      <c r="H334" s="98">
        <v>0</v>
      </c>
      <c r="I334" s="79">
        <f t="shared" si="20"/>
        <v>0</v>
      </c>
      <c r="J334" s="82">
        <v>144000</v>
      </c>
      <c r="K334" s="82">
        <v>35000</v>
      </c>
      <c r="L334" s="82">
        <v>288000</v>
      </c>
      <c r="M334" s="82">
        <v>445500</v>
      </c>
      <c r="N334" s="82">
        <v>72000</v>
      </c>
      <c r="O334" s="82">
        <v>36000</v>
      </c>
      <c r="P334" s="81">
        <v>432000</v>
      </c>
      <c r="Q334" s="81">
        <v>15000</v>
      </c>
      <c r="R334" s="81">
        <v>15000</v>
      </c>
      <c r="S334" s="81">
        <v>118080</v>
      </c>
      <c r="T334" s="81">
        <v>28700</v>
      </c>
      <c r="U334" s="81">
        <v>32220</v>
      </c>
      <c r="V334" s="140">
        <v>288000</v>
      </c>
      <c r="W334" s="140"/>
      <c r="X334" s="81">
        <v>445500</v>
      </c>
      <c r="Y334" s="81">
        <v>72000</v>
      </c>
      <c r="Z334" s="81">
        <v>36000</v>
      </c>
      <c r="AA334" s="81">
        <v>432000</v>
      </c>
      <c r="AB334" s="81">
        <v>15000</v>
      </c>
      <c r="AC334" s="78">
        <f t="shared" si="21"/>
        <v>1435280</v>
      </c>
      <c r="AD334" s="78">
        <f t="shared" si="23"/>
        <v>1467500</v>
      </c>
      <c r="AE334" s="77">
        <v>15000</v>
      </c>
      <c r="AF334" s="77">
        <f t="shared" si="22"/>
        <v>1482500</v>
      </c>
      <c r="AG334" s="100" t="s">
        <v>1157</v>
      </c>
      <c r="AH334" s="94" t="s">
        <v>162</v>
      </c>
      <c r="AI334" s="108">
        <v>330</v>
      </c>
    </row>
    <row r="335" spans="1:35" ht="60" customHeight="1" x14ac:dyDescent="0.3">
      <c r="A335" s="83" t="s">
        <v>851</v>
      </c>
      <c r="B335" s="84" t="s">
        <v>436</v>
      </c>
      <c r="C335" s="94" t="s">
        <v>1557</v>
      </c>
      <c r="D335" s="93" t="s">
        <v>968</v>
      </c>
      <c r="E335" s="98">
        <v>1452500</v>
      </c>
      <c r="F335" s="98">
        <v>0</v>
      </c>
      <c r="G335" s="98">
        <v>0</v>
      </c>
      <c r="H335" s="98">
        <v>0</v>
      </c>
      <c r="I335" s="79">
        <f t="shared" si="20"/>
        <v>0</v>
      </c>
      <c r="J335" s="82">
        <v>144000</v>
      </c>
      <c r="K335" s="82">
        <v>35000</v>
      </c>
      <c r="L335" s="82">
        <v>288000</v>
      </c>
      <c r="M335" s="82">
        <v>445500</v>
      </c>
      <c r="N335" s="82">
        <v>72000</v>
      </c>
      <c r="O335" s="82">
        <v>36000</v>
      </c>
      <c r="P335" s="81">
        <v>432000</v>
      </c>
      <c r="Q335" s="81">
        <v>0</v>
      </c>
      <c r="R335" s="81">
        <v>0</v>
      </c>
      <c r="S335" s="81">
        <v>118080</v>
      </c>
      <c r="T335" s="81">
        <v>28700</v>
      </c>
      <c r="U335" s="81">
        <v>32220</v>
      </c>
      <c r="V335" s="140">
        <v>288000</v>
      </c>
      <c r="W335" s="140"/>
      <c r="X335" s="81">
        <v>445500</v>
      </c>
      <c r="Y335" s="81">
        <v>72000</v>
      </c>
      <c r="Z335" s="81">
        <v>36000</v>
      </c>
      <c r="AA335" s="81">
        <v>432000</v>
      </c>
      <c r="AB335" s="81">
        <v>0</v>
      </c>
      <c r="AC335" s="78">
        <f t="shared" si="21"/>
        <v>1420280</v>
      </c>
      <c r="AD335" s="78">
        <f t="shared" si="23"/>
        <v>1452500</v>
      </c>
      <c r="AE335" s="77">
        <v>0</v>
      </c>
      <c r="AF335" s="77">
        <f t="shared" si="22"/>
        <v>1452500</v>
      </c>
      <c r="AG335" s="100" t="s">
        <v>1158</v>
      </c>
      <c r="AH335" s="94" t="s">
        <v>162</v>
      </c>
      <c r="AI335" s="108">
        <v>331</v>
      </c>
    </row>
    <row r="336" spans="1:35" ht="60" customHeight="1" x14ac:dyDescent="0.3">
      <c r="A336" s="83" t="s">
        <v>852</v>
      </c>
      <c r="B336" s="84" t="s">
        <v>308</v>
      </c>
      <c r="C336" s="118" t="s">
        <v>1558</v>
      </c>
      <c r="D336" s="93" t="s">
        <v>968</v>
      </c>
      <c r="E336" s="98">
        <v>1488500</v>
      </c>
      <c r="F336" s="98">
        <v>72000</v>
      </c>
      <c r="G336" s="98">
        <v>0</v>
      </c>
      <c r="H336" s="98">
        <v>22000</v>
      </c>
      <c r="I336" s="79">
        <f t="shared" si="20"/>
        <v>22000</v>
      </c>
      <c r="J336" s="82">
        <v>144000</v>
      </c>
      <c r="K336" s="82">
        <v>35000</v>
      </c>
      <c r="L336" s="82">
        <v>288000</v>
      </c>
      <c r="M336" s="82">
        <v>445500</v>
      </c>
      <c r="N336" s="82">
        <v>72000</v>
      </c>
      <c r="O336" s="82">
        <v>72000</v>
      </c>
      <c r="P336" s="81">
        <v>432000</v>
      </c>
      <c r="Q336" s="81">
        <v>0</v>
      </c>
      <c r="R336" s="81">
        <v>50000</v>
      </c>
      <c r="S336" s="81">
        <v>118080</v>
      </c>
      <c r="T336" s="81">
        <v>28700</v>
      </c>
      <c r="U336" s="81">
        <v>32220</v>
      </c>
      <c r="V336" s="140">
        <v>288000</v>
      </c>
      <c r="W336" s="140"/>
      <c r="X336" s="81">
        <v>445500</v>
      </c>
      <c r="Y336" s="81">
        <v>72000</v>
      </c>
      <c r="Z336" s="81">
        <v>72000</v>
      </c>
      <c r="AA336" s="81">
        <v>432000</v>
      </c>
      <c r="AB336" s="81">
        <v>0</v>
      </c>
      <c r="AC336" s="78">
        <f t="shared" si="21"/>
        <v>1456280</v>
      </c>
      <c r="AD336" s="78">
        <f t="shared" si="23"/>
        <v>1488500</v>
      </c>
      <c r="AE336" s="77">
        <v>50000</v>
      </c>
      <c r="AF336" s="77">
        <f t="shared" si="22"/>
        <v>1538500</v>
      </c>
      <c r="AG336" s="100" t="s">
        <v>1159</v>
      </c>
      <c r="AH336" s="94" t="s">
        <v>162</v>
      </c>
      <c r="AI336" s="108">
        <v>332</v>
      </c>
    </row>
    <row r="337" spans="1:35" ht="60" customHeight="1" x14ac:dyDescent="0.3">
      <c r="A337" s="83" t="s">
        <v>853</v>
      </c>
      <c r="B337" s="84" t="s">
        <v>307</v>
      </c>
      <c r="C337" s="94" t="s">
        <v>1559</v>
      </c>
      <c r="D337" s="93" t="s">
        <v>968</v>
      </c>
      <c r="E337" s="98">
        <v>1490700</v>
      </c>
      <c r="F337" s="98">
        <v>26000</v>
      </c>
      <c r="G337" s="98">
        <v>0</v>
      </c>
      <c r="H337" s="98">
        <v>0</v>
      </c>
      <c r="I337" s="79">
        <f t="shared" si="20"/>
        <v>0</v>
      </c>
      <c r="J337" s="82">
        <v>144000</v>
      </c>
      <c r="K337" s="82">
        <v>35000</v>
      </c>
      <c r="L337" s="82">
        <v>288000</v>
      </c>
      <c r="M337" s="82">
        <v>445500</v>
      </c>
      <c r="N337" s="82">
        <v>72000</v>
      </c>
      <c r="O337" s="82">
        <v>72000</v>
      </c>
      <c r="P337" s="81">
        <v>432000</v>
      </c>
      <c r="Q337" s="81">
        <v>2200</v>
      </c>
      <c r="R337" s="81">
        <v>26000</v>
      </c>
      <c r="S337" s="81">
        <v>118080</v>
      </c>
      <c r="T337" s="81">
        <v>28700</v>
      </c>
      <c r="U337" s="81">
        <v>32220</v>
      </c>
      <c r="V337" s="140">
        <v>288000</v>
      </c>
      <c r="W337" s="140"/>
      <c r="X337" s="81">
        <v>445500</v>
      </c>
      <c r="Y337" s="81">
        <v>72000</v>
      </c>
      <c r="Z337" s="81">
        <v>72000</v>
      </c>
      <c r="AA337" s="81">
        <v>432000</v>
      </c>
      <c r="AB337" s="81">
        <v>2200</v>
      </c>
      <c r="AC337" s="78">
        <f t="shared" si="21"/>
        <v>1458480</v>
      </c>
      <c r="AD337" s="78">
        <f t="shared" si="23"/>
        <v>1490700</v>
      </c>
      <c r="AE337" s="77">
        <v>26000</v>
      </c>
      <c r="AF337" s="77">
        <f t="shared" si="22"/>
        <v>1516700</v>
      </c>
      <c r="AG337" s="100" t="s">
        <v>1160</v>
      </c>
      <c r="AH337" s="94" t="s">
        <v>162</v>
      </c>
      <c r="AI337" s="108">
        <v>333</v>
      </c>
    </row>
    <row r="338" spans="1:35" ht="55.2" customHeight="1" x14ac:dyDescent="0.3">
      <c r="A338" s="83" t="s">
        <v>854</v>
      </c>
      <c r="B338" s="84">
        <v>10215796</v>
      </c>
      <c r="C338" s="94" t="s">
        <v>1347</v>
      </c>
      <c r="D338" s="93" t="s">
        <v>968</v>
      </c>
      <c r="E338" s="98">
        <v>1574928</v>
      </c>
      <c r="F338" s="98">
        <v>30000</v>
      </c>
      <c r="G338" s="98">
        <v>0</v>
      </c>
      <c r="H338" s="98">
        <v>0</v>
      </c>
      <c r="I338" s="79">
        <f t="shared" si="20"/>
        <v>0</v>
      </c>
      <c r="J338" s="82">
        <v>144000</v>
      </c>
      <c r="K338" s="82">
        <v>35000</v>
      </c>
      <c r="L338" s="82">
        <v>288000</v>
      </c>
      <c r="M338" s="82">
        <v>523328</v>
      </c>
      <c r="N338" s="82">
        <v>72000</v>
      </c>
      <c r="O338" s="82">
        <v>72000</v>
      </c>
      <c r="P338" s="81">
        <v>432000</v>
      </c>
      <c r="Q338" s="81">
        <v>8600</v>
      </c>
      <c r="R338" s="81">
        <v>30000</v>
      </c>
      <c r="S338" s="81">
        <v>118080</v>
      </c>
      <c r="T338" s="81">
        <v>28700</v>
      </c>
      <c r="U338" s="81">
        <v>32220</v>
      </c>
      <c r="V338" s="140">
        <v>288000</v>
      </c>
      <c r="W338" s="140"/>
      <c r="X338" s="81">
        <v>523328</v>
      </c>
      <c r="Y338" s="81">
        <v>72000</v>
      </c>
      <c r="Z338" s="81">
        <v>72000</v>
      </c>
      <c r="AA338" s="81">
        <v>432000</v>
      </c>
      <c r="AB338" s="81">
        <v>8600</v>
      </c>
      <c r="AC338" s="78">
        <f t="shared" si="21"/>
        <v>1542708</v>
      </c>
      <c r="AD338" s="78">
        <f t="shared" si="23"/>
        <v>1574928</v>
      </c>
      <c r="AE338" s="77">
        <v>30000</v>
      </c>
      <c r="AF338" s="77">
        <f t="shared" si="22"/>
        <v>1604928</v>
      </c>
      <c r="AG338" s="100" t="s">
        <v>1161</v>
      </c>
      <c r="AH338" s="94" t="s">
        <v>162</v>
      </c>
      <c r="AI338" s="108">
        <v>334</v>
      </c>
    </row>
    <row r="339" spans="1:35" ht="55.2" customHeight="1" x14ac:dyDescent="0.3">
      <c r="A339" s="83" t="s">
        <v>855</v>
      </c>
      <c r="B339" s="84">
        <v>25946601</v>
      </c>
      <c r="C339" s="95" t="s">
        <v>1560</v>
      </c>
      <c r="D339" s="93" t="s">
        <v>968</v>
      </c>
      <c r="E339" s="124">
        <v>1570828</v>
      </c>
      <c r="F339" s="124">
        <v>44000</v>
      </c>
      <c r="G339" s="124">
        <v>0</v>
      </c>
      <c r="H339" s="124">
        <v>0</v>
      </c>
      <c r="I339" s="79">
        <f t="shared" si="20"/>
        <v>0</v>
      </c>
      <c r="J339" s="82">
        <v>144000</v>
      </c>
      <c r="K339" s="82">
        <v>35000</v>
      </c>
      <c r="L339" s="82">
        <v>288000</v>
      </c>
      <c r="M339" s="82">
        <v>563828</v>
      </c>
      <c r="N339" s="82">
        <v>72000</v>
      </c>
      <c r="O339" s="82">
        <v>36000</v>
      </c>
      <c r="P339" s="81">
        <v>432000</v>
      </c>
      <c r="Q339" s="81">
        <v>0</v>
      </c>
      <c r="R339" s="81">
        <v>44000</v>
      </c>
      <c r="S339" s="81">
        <v>118080</v>
      </c>
      <c r="T339" s="81">
        <v>28700</v>
      </c>
      <c r="U339" s="81">
        <v>32220</v>
      </c>
      <c r="V339" s="140">
        <v>288000</v>
      </c>
      <c r="W339" s="140"/>
      <c r="X339" s="81">
        <v>563828</v>
      </c>
      <c r="Y339" s="81">
        <v>72000</v>
      </c>
      <c r="Z339" s="81">
        <v>36000</v>
      </c>
      <c r="AA339" s="81">
        <v>432000</v>
      </c>
      <c r="AB339" s="81">
        <v>0</v>
      </c>
      <c r="AC339" s="78">
        <f t="shared" si="21"/>
        <v>1538608</v>
      </c>
      <c r="AD339" s="78">
        <f t="shared" si="23"/>
        <v>1570828</v>
      </c>
      <c r="AE339" s="77">
        <v>44000</v>
      </c>
      <c r="AF339" s="77">
        <f t="shared" si="22"/>
        <v>1614828</v>
      </c>
      <c r="AG339" s="100" t="s">
        <v>1162</v>
      </c>
      <c r="AH339" s="94" t="s">
        <v>162</v>
      </c>
      <c r="AI339" s="108">
        <v>335</v>
      </c>
    </row>
    <row r="340" spans="1:35" ht="55.2" customHeight="1" x14ac:dyDescent="0.3">
      <c r="A340" s="83" t="s">
        <v>856</v>
      </c>
      <c r="B340" s="84">
        <v>92062158</v>
      </c>
      <c r="C340" s="94" t="s">
        <v>1561</v>
      </c>
      <c r="D340" s="93" t="s">
        <v>968</v>
      </c>
      <c r="E340" s="124">
        <v>1566328</v>
      </c>
      <c r="F340" s="124">
        <v>21500</v>
      </c>
      <c r="G340" s="124">
        <v>0</v>
      </c>
      <c r="H340" s="124">
        <v>5500</v>
      </c>
      <c r="I340" s="79">
        <f t="shared" si="20"/>
        <v>5500</v>
      </c>
      <c r="J340" s="82">
        <v>144000</v>
      </c>
      <c r="K340" s="82">
        <v>35000</v>
      </c>
      <c r="L340" s="82">
        <v>288000</v>
      </c>
      <c r="M340" s="82">
        <v>523328</v>
      </c>
      <c r="N340" s="82">
        <v>72000</v>
      </c>
      <c r="O340" s="82">
        <v>72000</v>
      </c>
      <c r="P340" s="81">
        <v>432000</v>
      </c>
      <c r="Q340" s="81">
        <v>0</v>
      </c>
      <c r="R340" s="81">
        <v>16000</v>
      </c>
      <c r="S340" s="81">
        <v>118080</v>
      </c>
      <c r="T340" s="81">
        <v>28700</v>
      </c>
      <c r="U340" s="81">
        <v>32220</v>
      </c>
      <c r="V340" s="140">
        <v>288000</v>
      </c>
      <c r="W340" s="140"/>
      <c r="X340" s="81">
        <v>523328</v>
      </c>
      <c r="Y340" s="81">
        <v>72000</v>
      </c>
      <c r="Z340" s="81">
        <v>72000</v>
      </c>
      <c r="AA340" s="81">
        <v>432000</v>
      </c>
      <c r="AB340" s="81">
        <v>0</v>
      </c>
      <c r="AC340" s="78">
        <f t="shared" si="21"/>
        <v>1534108</v>
      </c>
      <c r="AD340" s="78">
        <f t="shared" si="23"/>
        <v>1566328</v>
      </c>
      <c r="AE340" s="77">
        <v>16000</v>
      </c>
      <c r="AF340" s="77">
        <f t="shared" si="22"/>
        <v>1582328</v>
      </c>
      <c r="AG340" s="100" t="s">
        <v>1163</v>
      </c>
      <c r="AH340" s="94" t="s">
        <v>162</v>
      </c>
      <c r="AI340" s="108">
        <v>336</v>
      </c>
    </row>
    <row r="341" spans="1:35" ht="55.2" customHeight="1" x14ac:dyDescent="0.3">
      <c r="A341" s="83" t="s">
        <v>857</v>
      </c>
      <c r="B341" s="84" t="s">
        <v>343</v>
      </c>
      <c r="C341" s="94" t="s">
        <v>1562</v>
      </c>
      <c r="D341" s="93" t="s">
        <v>968</v>
      </c>
      <c r="E341" s="124">
        <v>1606828</v>
      </c>
      <c r="F341" s="124">
        <v>30000</v>
      </c>
      <c r="G341" s="124">
        <v>0</v>
      </c>
      <c r="H341" s="124">
        <v>0</v>
      </c>
      <c r="I341" s="79">
        <f t="shared" si="20"/>
        <v>0</v>
      </c>
      <c r="J341" s="82">
        <v>144000</v>
      </c>
      <c r="K341" s="82">
        <v>35000</v>
      </c>
      <c r="L341" s="82">
        <v>288000</v>
      </c>
      <c r="M341" s="82">
        <v>563828</v>
      </c>
      <c r="N341" s="82">
        <v>72000</v>
      </c>
      <c r="O341" s="82">
        <v>72000</v>
      </c>
      <c r="P341" s="81">
        <v>432000</v>
      </c>
      <c r="Q341" s="81">
        <v>0</v>
      </c>
      <c r="R341" s="81">
        <v>30000</v>
      </c>
      <c r="S341" s="81">
        <v>118080</v>
      </c>
      <c r="T341" s="81">
        <v>28700</v>
      </c>
      <c r="U341" s="81">
        <v>32220</v>
      </c>
      <c r="V341" s="140">
        <v>288000</v>
      </c>
      <c r="W341" s="140"/>
      <c r="X341" s="81">
        <v>563828</v>
      </c>
      <c r="Y341" s="81">
        <v>72000</v>
      </c>
      <c r="Z341" s="81">
        <v>72000</v>
      </c>
      <c r="AA341" s="81">
        <v>432000</v>
      </c>
      <c r="AB341" s="81">
        <v>0</v>
      </c>
      <c r="AC341" s="78">
        <f t="shared" si="21"/>
        <v>1574608</v>
      </c>
      <c r="AD341" s="78">
        <f t="shared" si="23"/>
        <v>1606828</v>
      </c>
      <c r="AE341" s="77">
        <v>30000</v>
      </c>
      <c r="AF341" s="77">
        <f t="shared" si="22"/>
        <v>1636828</v>
      </c>
      <c r="AG341" s="100" t="s">
        <v>1164</v>
      </c>
      <c r="AH341" s="94" t="s">
        <v>162</v>
      </c>
      <c r="AI341" s="108">
        <v>337</v>
      </c>
    </row>
    <row r="342" spans="1:35" ht="55.2" customHeight="1" x14ac:dyDescent="0.3">
      <c r="A342" s="83" t="s">
        <v>858</v>
      </c>
      <c r="B342" s="84">
        <v>69790747</v>
      </c>
      <c r="C342" s="95" t="s">
        <v>1563</v>
      </c>
      <c r="D342" s="93" t="s">
        <v>969</v>
      </c>
      <c r="E342" s="124">
        <v>223750</v>
      </c>
      <c r="F342" s="124">
        <v>0</v>
      </c>
      <c r="G342" s="124">
        <v>44750</v>
      </c>
      <c r="H342" s="124">
        <v>0</v>
      </c>
      <c r="I342" s="79">
        <f t="shared" si="20"/>
        <v>44750</v>
      </c>
      <c r="J342" s="82">
        <v>144000</v>
      </c>
      <c r="K342" s="82">
        <v>35000</v>
      </c>
      <c r="L342" s="82">
        <v>0</v>
      </c>
      <c r="M342" s="82">
        <v>0</v>
      </c>
      <c r="N342" s="82">
        <v>0</v>
      </c>
      <c r="O342" s="82">
        <v>0</v>
      </c>
      <c r="P342" s="81">
        <v>0</v>
      </c>
      <c r="Q342" s="81">
        <v>0</v>
      </c>
      <c r="R342" s="81">
        <v>0</v>
      </c>
      <c r="S342" s="81">
        <v>118080</v>
      </c>
      <c r="T342" s="81">
        <v>28700</v>
      </c>
      <c r="U342" s="81">
        <v>32220</v>
      </c>
      <c r="V342" s="140">
        <v>0</v>
      </c>
      <c r="W342" s="140"/>
      <c r="X342" s="81">
        <v>0</v>
      </c>
      <c r="Y342" s="81">
        <v>0</v>
      </c>
      <c r="Z342" s="81">
        <v>0</v>
      </c>
      <c r="AA342" s="81">
        <v>0</v>
      </c>
      <c r="AB342" s="81">
        <v>0</v>
      </c>
      <c r="AC342" s="78">
        <f t="shared" si="21"/>
        <v>146780</v>
      </c>
      <c r="AD342" s="78">
        <f t="shared" si="23"/>
        <v>179000</v>
      </c>
      <c r="AE342" s="77">
        <v>0</v>
      </c>
      <c r="AF342" s="77">
        <f t="shared" si="22"/>
        <v>179000</v>
      </c>
      <c r="AG342" s="100" t="s">
        <v>982</v>
      </c>
      <c r="AH342" s="94" t="s">
        <v>163</v>
      </c>
      <c r="AI342" s="108">
        <v>338</v>
      </c>
    </row>
    <row r="343" spans="1:35" ht="55.2" customHeight="1" x14ac:dyDescent="0.3">
      <c r="A343" s="83" t="s">
        <v>859</v>
      </c>
      <c r="B343" s="84">
        <v>69790747</v>
      </c>
      <c r="C343" s="94" t="s">
        <v>1564</v>
      </c>
      <c r="D343" s="93" t="s">
        <v>969</v>
      </c>
      <c r="E343" s="124">
        <v>223750</v>
      </c>
      <c r="F343" s="124">
        <v>0</v>
      </c>
      <c r="G343" s="124">
        <v>44750</v>
      </c>
      <c r="H343" s="124">
        <v>0</v>
      </c>
      <c r="I343" s="79">
        <f t="shared" si="20"/>
        <v>44750</v>
      </c>
      <c r="J343" s="82">
        <v>144000</v>
      </c>
      <c r="K343" s="82">
        <v>35000</v>
      </c>
      <c r="L343" s="82">
        <v>0</v>
      </c>
      <c r="M343" s="82">
        <v>0</v>
      </c>
      <c r="N343" s="82">
        <v>0</v>
      </c>
      <c r="O343" s="82">
        <v>0</v>
      </c>
      <c r="P343" s="81">
        <v>0</v>
      </c>
      <c r="Q343" s="81">
        <v>0</v>
      </c>
      <c r="R343" s="81">
        <v>0</v>
      </c>
      <c r="S343" s="81">
        <v>118080</v>
      </c>
      <c r="T343" s="81">
        <v>28700</v>
      </c>
      <c r="U343" s="81">
        <v>32220</v>
      </c>
      <c r="V343" s="140">
        <v>0</v>
      </c>
      <c r="W343" s="140"/>
      <c r="X343" s="81">
        <v>0</v>
      </c>
      <c r="Y343" s="81">
        <v>0</v>
      </c>
      <c r="Z343" s="81">
        <v>0</v>
      </c>
      <c r="AA343" s="81">
        <v>0</v>
      </c>
      <c r="AB343" s="81">
        <v>0</v>
      </c>
      <c r="AC343" s="78">
        <f t="shared" si="21"/>
        <v>146780</v>
      </c>
      <c r="AD343" s="78">
        <f t="shared" si="23"/>
        <v>179000</v>
      </c>
      <c r="AE343" s="77">
        <v>0</v>
      </c>
      <c r="AF343" s="77">
        <f t="shared" si="22"/>
        <v>179000</v>
      </c>
      <c r="AG343" s="100" t="s">
        <v>982</v>
      </c>
      <c r="AH343" s="94" t="s">
        <v>163</v>
      </c>
      <c r="AI343" s="108">
        <v>339</v>
      </c>
    </row>
    <row r="344" spans="1:35" ht="55.2" customHeight="1" x14ac:dyDescent="0.3">
      <c r="A344" s="83" t="s">
        <v>860</v>
      </c>
      <c r="B344" s="84" t="s">
        <v>167</v>
      </c>
      <c r="C344" s="96" t="s">
        <v>1565</v>
      </c>
      <c r="D344" s="93" t="s">
        <v>969</v>
      </c>
      <c r="E344" s="124">
        <v>236750</v>
      </c>
      <c r="F344" s="124">
        <v>0</v>
      </c>
      <c r="G344" s="124">
        <v>47350</v>
      </c>
      <c r="H344" s="124">
        <v>0</v>
      </c>
      <c r="I344" s="79">
        <f t="shared" si="20"/>
        <v>47350</v>
      </c>
      <c r="J344" s="82">
        <v>144000</v>
      </c>
      <c r="K344" s="82">
        <v>35000</v>
      </c>
      <c r="L344" s="82">
        <v>0</v>
      </c>
      <c r="M344" s="82">
        <v>0</v>
      </c>
      <c r="N344" s="82">
        <v>0</v>
      </c>
      <c r="O344" s="82">
        <v>0</v>
      </c>
      <c r="P344" s="81">
        <v>0</v>
      </c>
      <c r="Q344" s="81">
        <v>10400</v>
      </c>
      <c r="R344" s="81">
        <v>0</v>
      </c>
      <c r="S344" s="81">
        <v>118080</v>
      </c>
      <c r="T344" s="81">
        <v>28700</v>
      </c>
      <c r="U344" s="81">
        <v>32220</v>
      </c>
      <c r="V344" s="140">
        <v>0</v>
      </c>
      <c r="W344" s="140"/>
      <c r="X344" s="81">
        <v>0</v>
      </c>
      <c r="Y344" s="81">
        <v>0</v>
      </c>
      <c r="Z344" s="81">
        <v>0</v>
      </c>
      <c r="AA344" s="81">
        <v>0</v>
      </c>
      <c r="AB344" s="81">
        <v>10400</v>
      </c>
      <c r="AC344" s="78">
        <f t="shared" si="21"/>
        <v>157180</v>
      </c>
      <c r="AD344" s="78">
        <f t="shared" si="23"/>
        <v>189400</v>
      </c>
      <c r="AE344" s="77">
        <v>0</v>
      </c>
      <c r="AF344" s="77">
        <f t="shared" si="22"/>
        <v>189400</v>
      </c>
      <c r="AG344" s="100" t="s">
        <v>1165</v>
      </c>
      <c r="AH344" s="94" t="s">
        <v>163</v>
      </c>
      <c r="AI344" s="108">
        <v>340</v>
      </c>
    </row>
    <row r="345" spans="1:35" ht="55.2" customHeight="1" x14ac:dyDescent="0.3">
      <c r="A345" s="83" t="s">
        <v>861</v>
      </c>
      <c r="B345" s="84" t="s">
        <v>862</v>
      </c>
      <c r="C345" s="118" t="s">
        <v>1566</v>
      </c>
      <c r="D345" s="93" t="s">
        <v>968</v>
      </c>
      <c r="E345" s="124">
        <v>734000</v>
      </c>
      <c r="F345" s="124">
        <v>35000</v>
      </c>
      <c r="G345" s="124">
        <v>0</v>
      </c>
      <c r="H345" s="124">
        <v>0</v>
      </c>
      <c r="I345" s="79">
        <f t="shared" si="20"/>
        <v>0</v>
      </c>
      <c r="J345" s="82">
        <v>144000</v>
      </c>
      <c r="K345" s="82">
        <v>35000</v>
      </c>
      <c r="L345" s="82">
        <v>144000</v>
      </c>
      <c r="M345" s="82">
        <v>0</v>
      </c>
      <c r="N345" s="82">
        <v>0</v>
      </c>
      <c r="O345" s="82">
        <v>108000</v>
      </c>
      <c r="P345" s="81">
        <v>288000</v>
      </c>
      <c r="Q345" s="81">
        <v>15000</v>
      </c>
      <c r="R345" s="81">
        <v>35000</v>
      </c>
      <c r="S345" s="81">
        <v>118080</v>
      </c>
      <c r="T345" s="81">
        <v>28700</v>
      </c>
      <c r="U345" s="81">
        <v>32220</v>
      </c>
      <c r="V345" s="140">
        <v>144000</v>
      </c>
      <c r="W345" s="140"/>
      <c r="X345" s="81">
        <v>0</v>
      </c>
      <c r="Y345" s="81">
        <v>0</v>
      </c>
      <c r="Z345" s="81">
        <v>108000</v>
      </c>
      <c r="AA345" s="81">
        <v>288000</v>
      </c>
      <c r="AB345" s="81">
        <v>15000</v>
      </c>
      <c r="AC345" s="78">
        <f t="shared" si="21"/>
        <v>701780</v>
      </c>
      <c r="AD345" s="78">
        <f t="shared" si="23"/>
        <v>734000</v>
      </c>
      <c r="AE345" s="77">
        <v>35000</v>
      </c>
      <c r="AF345" s="77">
        <f t="shared" si="22"/>
        <v>769000</v>
      </c>
      <c r="AG345" s="100" t="s">
        <v>1166</v>
      </c>
      <c r="AH345" s="94" t="s">
        <v>162</v>
      </c>
      <c r="AI345" s="108">
        <v>341</v>
      </c>
    </row>
    <row r="346" spans="1:35" ht="55.2" customHeight="1" x14ac:dyDescent="0.3">
      <c r="A346" s="83" t="s">
        <v>863</v>
      </c>
      <c r="B346" s="84" t="s">
        <v>864</v>
      </c>
      <c r="C346" s="94" t="s">
        <v>1567</v>
      </c>
      <c r="D346" s="93" t="s">
        <v>968</v>
      </c>
      <c r="E346" s="124">
        <v>370773</v>
      </c>
      <c r="F346" s="124">
        <v>0</v>
      </c>
      <c r="G346" s="124">
        <v>11773</v>
      </c>
      <c r="H346" s="124">
        <v>0</v>
      </c>
      <c r="I346" s="79">
        <f t="shared" si="20"/>
        <v>11773</v>
      </c>
      <c r="J346" s="82">
        <v>144000</v>
      </c>
      <c r="K346" s="82">
        <v>35000</v>
      </c>
      <c r="L346" s="82">
        <v>0</v>
      </c>
      <c r="M346" s="82">
        <v>0</v>
      </c>
      <c r="N346" s="82">
        <v>0</v>
      </c>
      <c r="O346" s="82">
        <v>72000</v>
      </c>
      <c r="P346" s="81">
        <v>108000</v>
      </c>
      <c r="Q346" s="81">
        <v>0</v>
      </c>
      <c r="R346" s="81">
        <v>0</v>
      </c>
      <c r="S346" s="81">
        <v>118080</v>
      </c>
      <c r="T346" s="81">
        <v>28700</v>
      </c>
      <c r="U346" s="81">
        <v>32220</v>
      </c>
      <c r="V346" s="140">
        <v>0</v>
      </c>
      <c r="W346" s="140"/>
      <c r="X346" s="81">
        <v>0</v>
      </c>
      <c r="Y346" s="81">
        <v>0</v>
      </c>
      <c r="Z346" s="81">
        <v>72000</v>
      </c>
      <c r="AA346" s="81">
        <v>108000</v>
      </c>
      <c r="AB346" s="81">
        <v>0</v>
      </c>
      <c r="AC346" s="78">
        <f t="shared" si="21"/>
        <v>326780</v>
      </c>
      <c r="AD346" s="78">
        <f t="shared" si="23"/>
        <v>359000</v>
      </c>
      <c r="AE346" s="77">
        <v>0</v>
      </c>
      <c r="AF346" s="77">
        <f t="shared" si="22"/>
        <v>359000</v>
      </c>
      <c r="AG346" s="100" t="s">
        <v>1167</v>
      </c>
      <c r="AH346" s="94" t="s">
        <v>162</v>
      </c>
      <c r="AI346" s="108">
        <v>342</v>
      </c>
    </row>
    <row r="347" spans="1:35" ht="55.2" customHeight="1" x14ac:dyDescent="0.3">
      <c r="A347" s="83" t="s">
        <v>865</v>
      </c>
      <c r="B347" s="84" t="s">
        <v>866</v>
      </c>
      <c r="C347" s="118" t="s">
        <v>1568</v>
      </c>
      <c r="D347" s="93" t="s">
        <v>968</v>
      </c>
      <c r="E347" s="124">
        <v>441000</v>
      </c>
      <c r="F347" s="124">
        <v>15000</v>
      </c>
      <c r="G347" s="124">
        <v>0</v>
      </c>
      <c r="H347" s="124">
        <v>0</v>
      </c>
      <c r="I347" s="79">
        <f t="shared" si="20"/>
        <v>0</v>
      </c>
      <c r="J347" s="82">
        <v>144000</v>
      </c>
      <c r="K347" s="82">
        <v>35000</v>
      </c>
      <c r="L347" s="82">
        <v>0</v>
      </c>
      <c r="M347" s="82">
        <v>0</v>
      </c>
      <c r="N347" s="82">
        <v>0</v>
      </c>
      <c r="O347" s="82">
        <v>108000</v>
      </c>
      <c r="P347" s="81">
        <v>144000</v>
      </c>
      <c r="Q347" s="81">
        <v>10000</v>
      </c>
      <c r="R347" s="81">
        <v>15000</v>
      </c>
      <c r="S347" s="81">
        <v>118080</v>
      </c>
      <c r="T347" s="81">
        <v>28700</v>
      </c>
      <c r="U347" s="81">
        <v>32220</v>
      </c>
      <c r="V347" s="140">
        <v>0</v>
      </c>
      <c r="W347" s="140"/>
      <c r="X347" s="81">
        <v>0</v>
      </c>
      <c r="Y347" s="81">
        <v>0</v>
      </c>
      <c r="Z347" s="81">
        <v>108000</v>
      </c>
      <c r="AA347" s="81">
        <v>144000</v>
      </c>
      <c r="AB347" s="81">
        <v>10000</v>
      </c>
      <c r="AC347" s="78">
        <f t="shared" si="21"/>
        <v>408780</v>
      </c>
      <c r="AD347" s="78">
        <f t="shared" si="23"/>
        <v>441000</v>
      </c>
      <c r="AE347" s="77">
        <v>15000</v>
      </c>
      <c r="AF347" s="77">
        <f t="shared" si="22"/>
        <v>456000</v>
      </c>
      <c r="AG347" s="100" t="s">
        <v>1168</v>
      </c>
      <c r="AH347" s="94" t="s">
        <v>162</v>
      </c>
      <c r="AI347" s="108">
        <v>343</v>
      </c>
    </row>
    <row r="348" spans="1:35" ht="55.2" customHeight="1" x14ac:dyDescent="0.3">
      <c r="A348" s="83" t="s">
        <v>867</v>
      </c>
      <c r="B348" s="80" t="s">
        <v>310</v>
      </c>
      <c r="C348" s="94" t="s">
        <v>1569</v>
      </c>
      <c r="D348" s="93" t="s">
        <v>968</v>
      </c>
      <c r="E348" s="124">
        <v>411500</v>
      </c>
      <c r="F348" s="124">
        <v>35000</v>
      </c>
      <c r="G348" s="124">
        <v>1500</v>
      </c>
      <c r="H348" s="124">
        <v>0</v>
      </c>
      <c r="I348" s="79">
        <f t="shared" si="20"/>
        <v>1500</v>
      </c>
      <c r="J348" s="82">
        <v>144000</v>
      </c>
      <c r="K348" s="82">
        <v>35000</v>
      </c>
      <c r="L348" s="75">
        <v>0</v>
      </c>
      <c r="M348" s="75">
        <v>0</v>
      </c>
      <c r="N348" s="75">
        <v>0</v>
      </c>
      <c r="O348" s="75">
        <v>72000</v>
      </c>
      <c r="P348" s="75">
        <v>144000</v>
      </c>
      <c r="Q348" s="81">
        <v>15000</v>
      </c>
      <c r="R348" s="81">
        <v>35000</v>
      </c>
      <c r="S348" s="81">
        <v>118080</v>
      </c>
      <c r="T348" s="81">
        <v>28700</v>
      </c>
      <c r="U348" s="81">
        <v>32220</v>
      </c>
      <c r="V348" s="140">
        <v>0</v>
      </c>
      <c r="W348" s="140"/>
      <c r="X348" s="98">
        <v>0</v>
      </c>
      <c r="Y348" s="98">
        <v>0</v>
      </c>
      <c r="Z348" s="98">
        <v>72000</v>
      </c>
      <c r="AA348" s="98">
        <v>144000</v>
      </c>
      <c r="AB348" s="81">
        <v>15000</v>
      </c>
      <c r="AC348" s="78">
        <f t="shared" si="21"/>
        <v>377780</v>
      </c>
      <c r="AD348" s="78">
        <f t="shared" si="23"/>
        <v>410000</v>
      </c>
      <c r="AE348" s="81">
        <v>35000</v>
      </c>
      <c r="AF348" s="77">
        <f t="shared" si="22"/>
        <v>445000</v>
      </c>
      <c r="AG348" s="100" t="s">
        <v>1169</v>
      </c>
      <c r="AH348" s="101" t="s">
        <v>162</v>
      </c>
      <c r="AI348" s="108">
        <v>344</v>
      </c>
    </row>
    <row r="349" spans="1:35" ht="55.2" customHeight="1" x14ac:dyDescent="0.3">
      <c r="A349" s="83" t="s">
        <v>868</v>
      </c>
      <c r="B349" s="80" t="s">
        <v>205</v>
      </c>
      <c r="C349" s="96" t="s">
        <v>1570</v>
      </c>
      <c r="D349" s="93" t="s">
        <v>968</v>
      </c>
      <c r="E349" s="124">
        <v>359000</v>
      </c>
      <c r="F349" s="124">
        <v>0</v>
      </c>
      <c r="G349" s="124">
        <v>0</v>
      </c>
      <c r="H349" s="124">
        <v>0</v>
      </c>
      <c r="I349" s="79">
        <f t="shared" si="20"/>
        <v>0</v>
      </c>
      <c r="J349" s="82">
        <v>144000</v>
      </c>
      <c r="K349" s="82">
        <v>35000</v>
      </c>
      <c r="L349" s="75">
        <v>0</v>
      </c>
      <c r="M349" s="75">
        <v>0</v>
      </c>
      <c r="N349" s="75">
        <v>0</v>
      </c>
      <c r="O349" s="75">
        <v>36000</v>
      </c>
      <c r="P349" s="75">
        <v>144000</v>
      </c>
      <c r="Q349" s="81">
        <v>0</v>
      </c>
      <c r="R349" s="81">
        <v>0</v>
      </c>
      <c r="S349" s="81">
        <v>118080</v>
      </c>
      <c r="T349" s="81">
        <v>28700</v>
      </c>
      <c r="U349" s="81">
        <v>32220</v>
      </c>
      <c r="V349" s="140">
        <v>0</v>
      </c>
      <c r="W349" s="140"/>
      <c r="X349" s="98">
        <v>0</v>
      </c>
      <c r="Y349" s="98">
        <v>0</v>
      </c>
      <c r="Z349" s="98">
        <v>36000</v>
      </c>
      <c r="AA349" s="98">
        <v>144000</v>
      </c>
      <c r="AB349" s="81">
        <v>0</v>
      </c>
      <c r="AC349" s="78">
        <f t="shared" si="21"/>
        <v>326780</v>
      </c>
      <c r="AD349" s="78">
        <f t="shared" si="23"/>
        <v>359000</v>
      </c>
      <c r="AE349" s="77">
        <v>0</v>
      </c>
      <c r="AF349" s="77">
        <f t="shared" si="22"/>
        <v>359000</v>
      </c>
      <c r="AG349" s="100" t="s">
        <v>1031</v>
      </c>
      <c r="AH349" s="101" t="s">
        <v>162</v>
      </c>
      <c r="AI349" s="108">
        <v>345</v>
      </c>
    </row>
    <row r="350" spans="1:35" ht="55.2" customHeight="1" x14ac:dyDescent="0.3">
      <c r="A350" s="83" t="s">
        <v>869</v>
      </c>
      <c r="B350" s="80" t="s">
        <v>378</v>
      </c>
      <c r="C350" s="94" t="s">
        <v>1571</v>
      </c>
      <c r="D350" s="93" t="s">
        <v>968</v>
      </c>
      <c r="E350" s="124">
        <v>409985</v>
      </c>
      <c r="F350" s="124">
        <v>0</v>
      </c>
      <c r="G350" s="124">
        <v>0</v>
      </c>
      <c r="H350" s="124">
        <v>0</v>
      </c>
      <c r="I350" s="79">
        <f t="shared" si="20"/>
        <v>0</v>
      </c>
      <c r="J350" s="82">
        <v>144000</v>
      </c>
      <c r="K350" s="82">
        <v>35000</v>
      </c>
      <c r="L350" s="75">
        <v>0</v>
      </c>
      <c r="M350" s="75">
        <v>0</v>
      </c>
      <c r="N350" s="75">
        <v>0</v>
      </c>
      <c r="O350" s="75">
        <v>72000</v>
      </c>
      <c r="P350" s="75">
        <v>144000</v>
      </c>
      <c r="Q350" s="81">
        <v>14985</v>
      </c>
      <c r="R350" s="81">
        <v>0</v>
      </c>
      <c r="S350" s="81">
        <v>118080</v>
      </c>
      <c r="T350" s="81">
        <v>28700</v>
      </c>
      <c r="U350" s="81">
        <v>32220</v>
      </c>
      <c r="V350" s="140">
        <v>0</v>
      </c>
      <c r="W350" s="140"/>
      <c r="X350" s="98">
        <v>0</v>
      </c>
      <c r="Y350" s="98">
        <v>0</v>
      </c>
      <c r="Z350" s="98">
        <v>72000</v>
      </c>
      <c r="AA350" s="98">
        <v>144000</v>
      </c>
      <c r="AB350" s="98">
        <v>14985</v>
      </c>
      <c r="AC350" s="78">
        <f t="shared" si="21"/>
        <v>377765</v>
      </c>
      <c r="AD350" s="78">
        <f t="shared" si="23"/>
        <v>409985</v>
      </c>
      <c r="AE350" s="77">
        <v>0</v>
      </c>
      <c r="AF350" s="77">
        <f t="shared" si="22"/>
        <v>409985</v>
      </c>
      <c r="AG350" s="100" t="s">
        <v>1170</v>
      </c>
      <c r="AH350" s="101" t="s">
        <v>162</v>
      </c>
      <c r="AI350" s="108">
        <v>346</v>
      </c>
    </row>
    <row r="351" spans="1:35" ht="55.2" customHeight="1" x14ac:dyDescent="0.3">
      <c r="A351" s="83" t="s">
        <v>870</v>
      </c>
      <c r="B351" s="80" t="s">
        <v>871</v>
      </c>
      <c r="C351" s="94" t="s">
        <v>1572</v>
      </c>
      <c r="D351" s="93" t="s">
        <v>968</v>
      </c>
      <c r="E351" s="124">
        <v>395000</v>
      </c>
      <c r="F351" s="124">
        <v>0</v>
      </c>
      <c r="G351" s="124">
        <v>0</v>
      </c>
      <c r="H351" s="124">
        <v>0</v>
      </c>
      <c r="I351" s="79">
        <f t="shared" si="20"/>
        <v>0</v>
      </c>
      <c r="J351" s="82">
        <v>144000</v>
      </c>
      <c r="K351" s="82">
        <v>35000</v>
      </c>
      <c r="L351" s="82">
        <v>0</v>
      </c>
      <c r="M351" s="82">
        <v>0</v>
      </c>
      <c r="N351" s="82">
        <v>0</v>
      </c>
      <c r="O351" s="82">
        <v>72000</v>
      </c>
      <c r="P351" s="81">
        <v>144000</v>
      </c>
      <c r="Q351" s="81">
        <v>0</v>
      </c>
      <c r="R351" s="81">
        <v>0</v>
      </c>
      <c r="S351" s="81">
        <v>118080</v>
      </c>
      <c r="T351" s="81">
        <v>28700</v>
      </c>
      <c r="U351" s="81">
        <v>32220</v>
      </c>
      <c r="V351" s="140">
        <v>0</v>
      </c>
      <c r="W351" s="140"/>
      <c r="X351" s="81">
        <v>0</v>
      </c>
      <c r="Y351" s="81">
        <v>0</v>
      </c>
      <c r="Z351" s="81">
        <v>72000</v>
      </c>
      <c r="AA351" s="81">
        <v>144000</v>
      </c>
      <c r="AB351" s="81">
        <v>0</v>
      </c>
      <c r="AC351" s="78">
        <f t="shared" si="21"/>
        <v>362780</v>
      </c>
      <c r="AD351" s="78">
        <f t="shared" si="23"/>
        <v>395000</v>
      </c>
      <c r="AE351" s="77">
        <v>0</v>
      </c>
      <c r="AF351" s="77">
        <f t="shared" si="22"/>
        <v>395000</v>
      </c>
      <c r="AG351" s="100" t="s">
        <v>986</v>
      </c>
      <c r="AH351" s="101" t="s">
        <v>162</v>
      </c>
      <c r="AI351" s="108">
        <v>347</v>
      </c>
    </row>
    <row r="352" spans="1:35" ht="55.2" customHeight="1" x14ac:dyDescent="0.3">
      <c r="A352" s="83" t="s">
        <v>872</v>
      </c>
      <c r="B352" s="80" t="s">
        <v>251</v>
      </c>
      <c r="C352" s="94" t="s">
        <v>1573</v>
      </c>
      <c r="D352" s="93" t="s">
        <v>968</v>
      </c>
      <c r="E352" s="124">
        <v>395000</v>
      </c>
      <c r="F352" s="124">
        <v>0</v>
      </c>
      <c r="G352" s="124">
        <v>0</v>
      </c>
      <c r="H352" s="124">
        <v>0</v>
      </c>
      <c r="I352" s="79">
        <f t="shared" si="20"/>
        <v>0</v>
      </c>
      <c r="J352" s="82">
        <v>144000</v>
      </c>
      <c r="K352" s="82">
        <v>35000</v>
      </c>
      <c r="L352" s="82">
        <v>0</v>
      </c>
      <c r="M352" s="82">
        <v>0</v>
      </c>
      <c r="N352" s="82">
        <v>0</v>
      </c>
      <c r="O352" s="82">
        <v>72000</v>
      </c>
      <c r="P352" s="81">
        <v>144000</v>
      </c>
      <c r="Q352" s="81">
        <v>0</v>
      </c>
      <c r="R352" s="81">
        <v>0</v>
      </c>
      <c r="S352" s="81">
        <v>118080</v>
      </c>
      <c r="T352" s="81">
        <v>28700</v>
      </c>
      <c r="U352" s="81">
        <v>32220</v>
      </c>
      <c r="V352" s="140">
        <v>0</v>
      </c>
      <c r="W352" s="140"/>
      <c r="X352" s="81">
        <v>0</v>
      </c>
      <c r="Y352" s="81">
        <v>0</v>
      </c>
      <c r="Z352" s="81">
        <v>72000</v>
      </c>
      <c r="AA352" s="81">
        <v>144000</v>
      </c>
      <c r="AB352" s="81">
        <v>0</v>
      </c>
      <c r="AC352" s="78">
        <f t="shared" si="21"/>
        <v>362780</v>
      </c>
      <c r="AD352" s="78">
        <f t="shared" si="23"/>
        <v>395000</v>
      </c>
      <c r="AE352" s="77">
        <v>0</v>
      </c>
      <c r="AF352" s="77">
        <f t="shared" si="22"/>
        <v>395000</v>
      </c>
      <c r="AG352" s="100" t="s">
        <v>986</v>
      </c>
      <c r="AH352" s="101" t="s">
        <v>162</v>
      </c>
      <c r="AI352" s="108">
        <v>348</v>
      </c>
    </row>
    <row r="353" spans="1:35" ht="55.2" customHeight="1" x14ac:dyDescent="0.3">
      <c r="A353" s="83" t="s">
        <v>873</v>
      </c>
      <c r="B353" s="80" t="s">
        <v>414</v>
      </c>
      <c r="C353" s="94" t="s">
        <v>1574</v>
      </c>
      <c r="D353" s="93" t="s">
        <v>968</v>
      </c>
      <c r="E353" s="98">
        <v>1543828</v>
      </c>
      <c r="F353" s="98">
        <v>0</v>
      </c>
      <c r="G353" s="98">
        <v>0</v>
      </c>
      <c r="H353" s="98">
        <v>0</v>
      </c>
      <c r="I353" s="79">
        <f t="shared" si="20"/>
        <v>0</v>
      </c>
      <c r="J353" s="82">
        <v>144000</v>
      </c>
      <c r="K353" s="82">
        <v>35000</v>
      </c>
      <c r="L353" s="82">
        <v>288000</v>
      </c>
      <c r="M353" s="82">
        <v>536828</v>
      </c>
      <c r="N353" s="82">
        <v>72000</v>
      </c>
      <c r="O353" s="82">
        <v>36000</v>
      </c>
      <c r="P353" s="81">
        <v>432000</v>
      </c>
      <c r="Q353" s="81">
        <v>0</v>
      </c>
      <c r="R353" s="81">
        <v>0</v>
      </c>
      <c r="S353" s="81">
        <v>118080</v>
      </c>
      <c r="T353" s="81">
        <v>28700</v>
      </c>
      <c r="U353" s="81">
        <v>32220</v>
      </c>
      <c r="V353" s="140">
        <v>288000</v>
      </c>
      <c r="W353" s="140"/>
      <c r="X353" s="81">
        <v>536828</v>
      </c>
      <c r="Y353" s="81">
        <v>72000</v>
      </c>
      <c r="Z353" s="81">
        <v>36000</v>
      </c>
      <c r="AA353" s="81">
        <v>432000</v>
      </c>
      <c r="AB353" s="81">
        <v>0</v>
      </c>
      <c r="AC353" s="78">
        <f t="shared" si="21"/>
        <v>1511608</v>
      </c>
      <c r="AD353" s="78">
        <f t="shared" si="23"/>
        <v>1543828</v>
      </c>
      <c r="AE353" s="77">
        <v>0</v>
      </c>
      <c r="AF353" s="77">
        <f t="shared" si="22"/>
        <v>1543828</v>
      </c>
      <c r="AG353" s="100" t="s">
        <v>1171</v>
      </c>
      <c r="AH353" s="101" t="s">
        <v>162</v>
      </c>
      <c r="AI353" s="108">
        <v>349</v>
      </c>
    </row>
    <row r="354" spans="1:35" ht="55.2" customHeight="1" x14ac:dyDescent="0.3">
      <c r="A354" s="83" t="s">
        <v>874</v>
      </c>
      <c r="B354" s="80" t="s">
        <v>423</v>
      </c>
      <c r="C354" s="94" t="s">
        <v>1575</v>
      </c>
      <c r="D354" s="93" t="s">
        <v>968</v>
      </c>
      <c r="E354" s="124">
        <v>1516828</v>
      </c>
      <c r="F354" s="124">
        <v>0</v>
      </c>
      <c r="G354" s="124">
        <v>0</v>
      </c>
      <c r="H354" s="124">
        <v>0</v>
      </c>
      <c r="I354" s="79">
        <f t="shared" si="20"/>
        <v>0</v>
      </c>
      <c r="J354" s="82">
        <v>144000</v>
      </c>
      <c r="K354" s="82">
        <v>35000</v>
      </c>
      <c r="L354" s="82">
        <v>288000</v>
      </c>
      <c r="M354" s="82">
        <v>509828</v>
      </c>
      <c r="N354" s="82">
        <v>72000</v>
      </c>
      <c r="O354" s="82">
        <v>36000</v>
      </c>
      <c r="P354" s="81">
        <v>432000</v>
      </c>
      <c r="Q354" s="81">
        <v>0</v>
      </c>
      <c r="R354" s="81">
        <v>0</v>
      </c>
      <c r="S354" s="81">
        <v>118080</v>
      </c>
      <c r="T354" s="81">
        <v>28700</v>
      </c>
      <c r="U354" s="81">
        <v>32220</v>
      </c>
      <c r="V354" s="140">
        <v>288000</v>
      </c>
      <c r="W354" s="140"/>
      <c r="X354" s="81">
        <v>509828</v>
      </c>
      <c r="Y354" s="81">
        <v>72000</v>
      </c>
      <c r="Z354" s="81">
        <v>36000</v>
      </c>
      <c r="AA354" s="81">
        <v>432000</v>
      </c>
      <c r="AB354" s="81">
        <v>0</v>
      </c>
      <c r="AC354" s="78">
        <f t="shared" si="21"/>
        <v>1484608</v>
      </c>
      <c r="AD354" s="78">
        <f t="shared" si="23"/>
        <v>1516828</v>
      </c>
      <c r="AE354" s="81">
        <v>0</v>
      </c>
      <c r="AF354" s="77">
        <f t="shared" si="22"/>
        <v>1516828</v>
      </c>
      <c r="AG354" s="100" t="s">
        <v>1172</v>
      </c>
      <c r="AH354" s="101" t="s">
        <v>162</v>
      </c>
      <c r="AI354" s="108">
        <v>350</v>
      </c>
    </row>
    <row r="355" spans="1:35" ht="55.2" customHeight="1" x14ac:dyDescent="0.3">
      <c r="A355" s="83" t="s">
        <v>875</v>
      </c>
      <c r="B355" s="80" t="s">
        <v>433</v>
      </c>
      <c r="C355" s="94" t="s">
        <v>1576</v>
      </c>
      <c r="D355" s="93" t="s">
        <v>968</v>
      </c>
      <c r="E355" s="124">
        <v>414400</v>
      </c>
      <c r="F355" s="124">
        <v>30000</v>
      </c>
      <c r="G355" s="124">
        <v>0</v>
      </c>
      <c r="H355" s="124">
        <v>0</v>
      </c>
      <c r="I355" s="79">
        <f t="shared" si="20"/>
        <v>0</v>
      </c>
      <c r="J355" s="82">
        <v>144000</v>
      </c>
      <c r="K355" s="82">
        <v>35000</v>
      </c>
      <c r="L355" s="82">
        <v>0</v>
      </c>
      <c r="M355" s="82">
        <v>0</v>
      </c>
      <c r="N355" s="82">
        <v>0</v>
      </c>
      <c r="O355" s="82">
        <v>72000</v>
      </c>
      <c r="P355" s="81">
        <v>144000</v>
      </c>
      <c r="Q355" s="81">
        <v>19400</v>
      </c>
      <c r="R355" s="81">
        <v>30000</v>
      </c>
      <c r="S355" s="81">
        <v>118080</v>
      </c>
      <c r="T355" s="81">
        <v>28700</v>
      </c>
      <c r="U355" s="81">
        <v>32220</v>
      </c>
      <c r="V355" s="140">
        <v>0</v>
      </c>
      <c r="W355" s="140"/>
      <c r="X355" s="81">
        <v>0</v>
      </c>
      <c r="Y355" s="81">
        <v>0</v>
      </c>
      <c r="Z355" s="81">
        <v>72000</v>
      </c>
      <c r="AA355" s="81">
        <v>144000</v>
      </c>
      <c r="AB355" s="81">
        <v>19400</v>
      </c>
      <c r="AC355" s="78">
        <f t="shared" si="21"/>
        <v>382180</v>
      </c>
      <c r="AD355" s="78">
        <f t="shared" si="23"/>
        <v>414400</v>
      </c>
      <c r="AE355" s="81">
        <v>30000</v>
      </c>
      <c r="AF355" s="77">
        <f t="shared" si="22"/>
        <v>444400</v>
      </c>
      <c r="AG355" s="100" t="s">
        <v>1173</v>
      </c>
      <c r="AH355" s="101" t="s">
        <v>162</v>
      </c>
      <c r="AI355" s="108">
        <v>351</v>
      </c>
    </row>
    <row r="356" spans="1:35" ht="55.2" customHeight="1" x14ac:dyDescent="0.3">
      <c r="A356" s="80" t="s">
        <v>876</v>
      </c>
      <c r="B356" s="80" t="s">
        <v>383</v>
      </c>
      <c r="C356" s="94" t="s">
        <v>1577</v>
      </c>
      <c r="D356" s="93" t="s">
        <v>968</v>
      </c>
      <c r="E356" s="124">
        <v>395000</v>
      </c>
      <c r="F356" s="124">
        <v>0</v>
      </c>
      <c r="G356" s="124">
        <v>0</v>
      </c>
      <c r="H356" s="124">
        <v>0</v>
      </c>
      <c r="I356" s="79">
        <f t="shared" si="20"/>
        <v>0</v>
      </c>
      <c r="J356" s="82">
        <v>144000</v>
      </c>
      <c r="K356" s="82">
        <v>35000</v>
      </c>
      <c r="L356" s="82">
        <v>0</v>
      </c>
      <c r="M356" s="82">
        <v>0</v>
      </c>
      <c r="N356" s="82">
        <v>0</v>
      </c>
      <c r="O356" s="82">
        <v>72000</v>
      </c>
      <c r="P356" s="81">
        <v>144000</v>
      </c>
      <c r="Q356" s="81">
        <v>0</v>
      </c>
      <c r="R356" s="81">
        <v>0</v>
      </c>
      <c r="S356" s="81">
        <v>118080</v>
      </c>
      <c r="T356" s="81">
        <v>28700</v>
      </c>
      <c r="U356" s="81">
        <v>32220</v>
      </c>
      <c r="V356" s="140">
        <v>0</v>
      </c>
      <c r="W356" s="140"/>
      <c r="X356" s="81">
        <v>0</v>
      </c>
      <c r="Y356" s="81">
        <v>0</v>
      </c>
      <c r="Z356" s="81">
        <v>72000</v>
      </c>
      <c r="AA356" s="81">
        <v>144000</v>
      </c>
      <c r="AB356" s="81">
        <v>0</v>
      </c>
      <c r="AC356" s="78">
        <f t="shared" si="21"/>
        <v>362780</v>
      </c>
      <c r="AD356" s="78">
        <f t="shared" si="23"/>
        <v>395000</v>
      </c>
      <c r="AE356" s="77">
        <v>0</v>
      </c>
      <c r="AF356" s="77">
        <f t="shared" si="22"/>
        <v>395000</v>
      </c>
      <c r="AG356" s="100" t="s">
        <v>986</v>
      </c>
      <c r="AH356" s="94" t="s">
        <v>162</v>
      </c>
      <c r="AI356" s="108">
        <v>352</v>
      </c>
    </row>
    <row r="357" spans="1:35" ht="55.2" customHeight="1" x14ac:dyDescent="0.3">
      <c r="A357" s="80" t="s">
        <v>877</v>
      </c>
      <c r="B357" s="80" t="s">
        <v>878</v>
      </c>
      <c r="C357" s="94" t="s">
        <v>1578</v>
      </c>
      <c r="D357" s="93" t="s">
        <v>968</v>
      </c>
      <c r="E357" s="124">
        <v>379000</v>
      </c>
      <c r="F357" s="124">
        <v>40000</v>
      </c>
      <c r="G357" s="124">
        <v>5000</v>
      </c>
      <c r="H357" s="124">
        <v>10000</v>
      </c>
      <c r="I357" s="79">
        <f t="shared" si="20"/>
        <v>15000</v>
      </c>
      <c r="J357" s="82">
        <v>144000</v>
      </c>
      <c r="K357" s="82">
        <v>35000</v>
      </c>
      <c r="L357" s="82">
        <v>0</v>
      </c>
      <c r="M357" s="82">
        <v>0</v>
      </c>
      <c r="N357" s="82">
        <v>0</v>
      </c>
      <c r="O357" s="82">
        <v>36000</v>
      </c>
      <c r="P357" s="81">
        <v>144000</v>
      </c>
      <c r="Q357" s="81">
        <v>15000</v>
      </c>
      <c r="R357" s="81">
        <v>30000</v>
      </c>
      <c r="S357" s="81">
        <v>118080</v>
      </c>
      <c r="T357" s="81">
        <v>28700</v>
      </c>
      <c r="U357" s="81">
        <v>32220</v>
      </c>
      <c r="V357" s="140">
        <v>0</v>
      </c>
      <c r="W357" s="140">
        <v>0</v>
      </c>
      <c r="X357" s="81">
        <v>0</v>
      </c>
      <c r="Y357" s="81">
        <v>0</v>
      </c>
      <c r="Z357" s="81">
        <v>36000</v>
      </c>
      <c r="AA357" s="81">
        <v>144000</v>
      </c>
      <c r="AB357" s="81">
        <v>15000</v>
      </c>
      <c r="AC357" s="78">
        <f t="shared" si="21"/>
        <v>341780</v>
      </c>
      <c r="AD357" s="78">
        <f t="shared" si="23"/>
        <v>374000</v>
      </c>
      <c r="AE357" s="77">
        <v>30000</v>
      </c>
      <c r="AF357" s="77">
        <f t="shared" si="22"/>
        <v>404000</v>
      </c>
      <c r="AG357" s="100" t="s">
        <v>1174</v>
      </c>
      <c r="AH357" s="94" t="s">
        <v>162</v>
      </c>
      <c r="AI357" s="108">
        <v>353</v>
      </c>
    </row>
    <row r="358" spans="1:35" ht="55.2" customHeight="1" x14ac:dyDescent="0.3">
      <c r="A358" s="80" t="s">
        <v>879</v>
      </c>
      <c r="B358" s="80" t="s">
        <v>880</v>
      </c>
      <c r="C358" s="118" t="s">
        <v>1579</v>
      </c>
      <c r="D358" s="93" t="s">
        <v>969</v>
      </c>
      <c r="E358" s="124">
        <v>234348</v>
      </c>
      <c r="F358" s="124">
        <v>31099</v>
      </c>
      <c r="G358" s="124">
        <v>47116</v>
      </c>
      <c r="H358" s="124">
        <v>9331</v>
      </c>
      <c r="I358" s="79">
        <f t="shared" si="20"/>
        <v>56447</v>
      </c>
      <c r="J358" s="82">
        <v>144000</v>
      </c>
      <c r="K358" s="82">
        <v>35000</v>
      </c>
      <c r="L358" s="82">
        <v>0</v>
      </c>
      <c r="M358" s="82">
        <v>0</v>
      </c>
      <c r="N358" s="82">
        <v>0</v>
      </c>
      <c r="O358" s="82">
        <v>0</v>
      </c>
      <c r="P358" s="81">
        <v>0</v>
      </c>
      <c r="Q358" s="81">
        <v>8232</v>
      </c>
      <c r="R358" s="81">
        <v>21768</v>
      </c>
      <c r="S358" s="81">
        <v>118080</v>
      </c>
      <c r="T358" s="81">
        <v>28700</v>
      </c>
      <c r="U358" s="81">
        <v>32220</v>
      </c>
      <c r="V358" s="140">
        <v>0</v>
      </c>
      <c r="W358" s="140"/>
      <c r="X358" s="81">
        <v>0</v>
      </c>
      <c r="Y358" s="81">
        <v>0</v>
      </c>
      <c r="Z358" s="81">
        <v>0</v>
      </c>
      <c r="AA358" s="81">
        <v>0</v>
      </c>
      <c r="AB358" s="81">
        <v>8232</v>
      </c>
      <c r="AC358" s="78">
        <f t="shared" si="21"/>
        <v>155012</v>
      </c>
      <c r="AD358" s="78">
        <f t="shared" si="23"/>
        <v>187232</v>
      </c>
      <c r="AE358" s="81">
        <v>21768</v>
      </c>
      <c r="AF358" s="77">
        <f t="shared" si="22"/>
        <v>209000</v>
      </c>
      <c r="AG358" s="100" t="s">
        <v>1175</v>
      </c>
      <c r="AH358" s="94" t="s">
        <v>163</v>
      </c>
      <c r="AI358" s="108">
        <v>354</v>
      </c>
    </row>
    <row r="359" spans="1:35" ht="55.2" customHeight="1" x14ac:dyDescent="0.3">
      <c r="A359" s="80" t="s">
        <v>881</v>
      </c>
      <c r="B359" s="80" t="s">
        <v>224</v>
      </c>
      <c r="C359" s="94" t="s">
        <v>1580</v>
      </c>
      <c r="D359" s="93" t="s">
        <v>968</v>
      </c>
      <c r="E359" s="124">
        <v>395000</v>
      </c>
      <c r="F359" s="124">
        <v>0</v>
      </c>
      <c r="G359" s="124">
        <v>0</v>
      </c>
      <c r="H359" s="124">
        <v>0</v>
      </c>
      <c r="I359" s="79">
        <f t="shared" si="20"/>
        <v>0</v>
      </c>
      <c r="J359" s="82">
        <v>144000</v>
      </c>
      <c r="K359" s="82">
        <v>35000</v>
      </c>
      <c r="L359" s="82">
        <v>0</v>
      </c>
      <c r="M359" s="82">
        <v>0</v>
      </c>
      <c r="N359" s="82">
        <v>0</v>
      </c>
      <c r="O359" s="82">
        <v>72000</v>
      </c>
      <c r="P359" s="81">
        <v>144000</v>
      </c>
      <c r="Q359" s="81">
        <v>0</v>
      </c>
      <c r="R359" s="81">
        <v>0</v>
      </c>
      <c r="S359" s="81">
        <v>118080</v>
      </c>
      <c r="T359" s="81">
        <v>28700</v>
      </c>
      <c r="U359" s="81">
        <v>32220</v>
      </c>
      <c r="V359" s="140">
        <v>0</v>
      </c>
      <c r="W359" s="140"/>
      <c r="X359" s="81">
        <v>0</v>
      </c>
      <c r="Y359" s="81">
        <v>0</v>
      </c>
      <c r="Z359" s="81">
        <v>72000</v>
      </c>
      <c r="AA359" s="81">
        <v>144000</v>
      </c>
      <c r="AB359" s="81">
        <v>0</v>
      </c>
      <c r="AC359" s="78">
        <f t="shared" si="21"/>
        <v>362780</v>
      </c>
      <c r="AD359" s="78">
        <f t="shared" si="23"/>
        <v>395000</v>
      </c>
      <c r="AE359" s="77">
        <v>0</v>
      </c>
      <c r="AF359" s="77">
        <f t="shared" si="22"/>
        <v>395000</v>
      </c>
      <c r="AG359" s="100" t="s">
        <v>986</v>
      </c>
      <c r="AH359" s="94" t="s">
        <v>162</v>
      </c>
      <c r="AI359" s="108">
        <v>355</v>
      </c>
    </row>
    <row r="360" spans="1:35" ht="55.2" customHeight="1" x14ac:dyDescent="0.3">
      <c r="A360" s="80" t="s">
        <v>882</v>
      </c>
      <c r="B360" s="80" t="s">
        <v>330</v>
      </c>
      <c r="C360" s="94" t="s">
        <v>1581</v>
      </c>
      <c r="D360" s="93" t="s">
        <v>968</v>
      </c>
      <c r="E360" s="124">
        <v>404000</v>
      </c>
      <c r="F360" s="124">
        <v>49000</v>
      </c>
      <c r="G360" s="124">
        <v>4000</v>
      </c>
      <c r="H360" s="124">
        <v>4000</v>
      </c>
      <c r="I360" s="79">
        <f t="shared" si="20"/>
        <v>8000</v>
      </c>
      <c r="J360" s="82">
        <v>144000</v>
      </c>
      <c r="K360" s="82">
        <v>35000</v>
      </c>
      <c r="L360" s="82">
        <v>0</v>
      </c>
      <c r="M360" s="82">
        <v>0</v>
      </c>
      <c r="N360" s="82">
        <v>0</v>
      </c>
      <c r="O360" s="82">
        <v>72000</v>
      </c>
      <c r="P360" s="81">
        <v>144000</v>
      </c>
      <c r="Q360" s="81">
        <v>5000</v>
      </c>
      <c r="R360" s="81">
        <v>45000</v>
      </c>
      <c r="S360" s="81">
        <v>118080</v>
      </c>
      <c r="T360" s="81">
        <v>28700</v>
      </c>
      <c r="U360" s="81">
        <v>32220</v>
      </c>
      <c r="V360" s="140">
        <v>0</v>
      </c>
      <c r="W360" s="140"/>
      <c r="X360" s="81">
        <v>0</v>
      </c>
      <c r="Y360" s="81">
        <v>0</v>
      </c>
      <c r="Z360" s="81">
        <v>72000</v>
      </c>
      <c r="AA360" s="81">
        <v>144000</v>
      </c>
      <c r="AB360" s="81">
        <v>5000</v>
      </c>
      <c r="AC360" s="78">
        <f t="shared" si="21"/>
        <v>367780</v>
      </c>
      <c r="AD360" s="78">
        <f t="shared" si="23"/>
        <v>400000</v>
      </c>
      <c r="AE360" s="81">
        <v>45000</v>
      </c>
      <c r="AF360" s="77">
        <f t="shared" si="22"/>
        <v>445000</v>
      </c>
      <c r="AG360" s="100" t="s">
        <v>1176</v>
      </c>
      <c r="AH360" s="94" t="s">
        <v>162</v>
      </c>
      <c r="AI360" s="108">
        <v>356</v>
      </c>
    </row>
    <row r="361" spans="1:35" ht="55.2" customHeight="1" x14ac:dyDescent="0.3">
      <c r="A361" s="80" t="s">
        <v>883</v>
      </c>
      <c r="B361" s="80" t="s">
        <v>884</v>
      </c>
      <c r="C361" s="94" t="s">
        <v>1582</v>
      </c>
      <c r="D361" s="93" t="s">
        <v>968</v>
      </c>
      <c r="E361" s="124">
        <v>688000</v>
      </c>
      <c r="F361" s="124">
        <v>42000</v>
      </c>
      <c r="G361" s="124">
        <v>0</v>
      </c>
      <c r="H361" s="124">
        <v>0</v>
      </c>
      <c r="I361" s="79">
        <f t="shared" si="20"/>
        <v>0</v>
      </c>
      <c r="J361" s="82">
        <v>144000</v>
      </c>
      <c r="K361" s="82">
        <v>40000</v>
      </c>
      <c r="L361" s="82">
        <v>144000</v>
      </c>
      <c r="M361" s="82">
        <v>0</v>
      </c>
      <c r="N361" s="82">
        <v>0</v>
      </c>
      <c r="O361" s="82">
        <v>72000</v>
      </c>
      <c r="P361" s="81">
        <v>288000</v>
      </c>
      <c r="Q361" s="81">
        <v>0</v>
      </c>
      <c r="R361" s="81">
        <v>42000</v>
      </c>
      <c r="S361" s="81">
        <v>118080</v>
      </c>
      <c r="T361" s="81">
        <v>32800</v>
      </c>
      <c r="U361" s="81">
        <v>33120</v>
      </c>
      <c r="V361" s="140">
        <v>144000</v>
      </c>
      <c r="W361" s="140"/>
      <c r="X361" s="81">
        <v>0</v>
      </c>
      <c r="Y361" s="81">
        <v>0</v>
      </c>
      <c r="Z361" s="81">
        <v>72000</v>
      </c>
      <c r="AA361" s="81">
        <v>288000</v>
      </c>
      <c r="AB361" s="81">
        <v>0</v>
      </c>
      <c r="AC361" s="78">
        <f t="shared" si="21"/>
        <v>654880</v>
      </c>
      <c r="AD361" s="78">
        <f t="shared" si="23"/>
        <v>688000</v>
      </c>
      <c r="AE361" s="77">
        <v>42000</v>
      </c>
      <c r="AF361" s="77">
        <f t="shared" si="22"/>
        <v>730000</v>
      </c>
      <c r="AG361" s="100" t="s">
        <v>1177</v>
      </c>
      <c r="AH361" s="94" t="s">
        <v>162</v>
      </c>
      <c r="AI361" s="108">
        <v>357</v>
      </c>
    </row>
    <row r="362" spans="1:35" ht="55.2" customHeight="1" x14ac:dyDescent="0.3">
      <c r="A362" s="80" t="s">
        <v>885</v>
      </c>
      <c r="B362" s="80" t="s">
        <v>886</v>
      </c>
      <c r="C362" s="94" t="s">
        <v>1583</v>
      </c>
      <c r="D362" s="93" t="s">
        <v>968</v>
      </c>
      <c r="E362" s="124">
        <v>688000</v>
      </c>
      <c r="F362" s="124">
        <v>0</v>
      </c>
      <c r="G362" s="124">
        <v>0</v>
      </c>
      <c r="H362" s="124">
        <v>0</v>
      </c>
      <c r="I362" s="79">
        <f t="shared" si="20"/>
        <v>0</v>
      </c>
      <c r="J362" s="82">
        <v>144000</v>
      </c>
      <c r="K362" s="82">
        <v>40000</v>
      </c>
      <c r="L362" s="82">
        <v>144000</v>
      </c>
      <c r="M362" s="82">
        <v>0</v>
      </c>
      <c r="N362" s="82">
        <v>0</v>
      </c>
      <c r="O362" s="82">
        <v>72000</v>
      </c>
      <c r="P362" s="81">
        <v>288000</v>
      </c>
      <c r="Q362" s="81">
        <v>0</v>
      </c>
      <c r="R362" s="81">
        <v>0</v>
      </c>
      <c r="S362" s="81">
        <v>118080</v>
      </c>
      <c r="T362" s="81">
        <v>32800</v>
      </c>
      <c r="U362" s="81">
        <v>33120</v>
      </c>
      <c r="V362" s="146">
        <v>144000</v>
      </c>
      <c r="W362" s="146"/>
      <c r="X362" s="81">
        <v>0</v>
      </c>
      <c r="Y362" s="81">
        <v>0</v>
      </c>
      <c r="Z362" s="81">
        <v>72000</v>
      </c>
      <c r="AA362" s="81">
        <v>288000</v>
      </c>
      <c r="AB362" s="81">
        <v>0</v>
      </c>
      <c r="AC362" s="78">
        <f t="shared" si="21"/>
        <v>654880</v>
      </c>
      <c r="AD362" s="78">
        <f t="shared" si="23"/>
        <v>688000</v>
      </c>
      <c r="AE362" s="77">
        <v>0</v>
      </c>
      <c r="AF362" s="77">
        <f t="shared" si="22"/>
        <v>688000</v>
      </c>
      <c r="AG362" s="100" t="s">
        <v>1178</v>
      </c>
      <c r="AH362" s="94" t="s">
        <v>162</v>
      </c>
      <c r="AI362" s="108">
        <v>358</v>
      </c>
    </row>
    <row r="363" spans="1:35" ht="55.2" customHeight="1" x14ac:dyDescent="0.3">
      <c r="A363" s="80" t="s">
        <v>887</v>
      </c>
      <c r="B363" s="80" t="s">
        <v>413</v>
      </c>
      <c r="C363" s="94" t="s">
        <v>1584</v>
      </c>
      <c r="D363" s="93" t="s">
        <v>968</v>
      </c>
      <c r="E363" s="124">
        <v>1530328</v>
      </c>
      <c r="F363" s="124">
        <v>0</v>
      </c>
      <c r="G363" s="124">
        <v>0</v>
      </c>
      <c r="H363" s="124">
        <v>0</v>
      </c>
      <c r="I363" s="79">
        <f t="shared" si="20"/>
        <v>0</v>
      </c>
      <c r="J363" s="82">
        <v>144000</v>
      </c>
      <c r="K363" s="82">
        <v>35000</v>
      </c>
      <c r="L363" s="82">
        <v>288000</v>
      </c>
      <c r="M363" s="82">
        <v>523328</v>
      </c>
      <c r="N363" s="82">
        <v>72000</v>
      </c>
      <c r="O363" s="82">
        <v>36000</v>
      </c>
      <c r="P363" s="81">
        <v>432000</v>
      </c>
      <c r="Q363" s="81">
        <v>0</v>
      </c>
      <c r="R363" s="81">
        <v>0</v>
      </c>
      <c r="S363" s="81">
        <v>118080</v>
      </c>
      <c r="T363" s="81">
        <v>28700</v>
      </c>
      <c r="U363" s="81">
        <v>32220</v>
      </c>
      <c r="V363" s="146">
        <v>288000</v>
      </c>
      <c r="W363" s="146"/>
      <c r="X363" s="81">
        <v>523328</v>
      </c>
      <c r="Y363" s="81">
        <v>72000</v>
      </c>
      <c r="Z363" s="81">
        <v>36000</v>
      </c>
      <c r="AA363" s="81">
        <v>432000</v>
      </c>
      <c r="AB363" s="81">
        <v>0</v>
      </c>
      <c r="AC363" s="78">
        <f t="shared" si="21"/>
        <v>1498108</v>
      </c>
      <c r="AD363" s="78">
        <f t="shared" si="23"/>
        <v>1530328</v>
      </c>
      <c r="AE363" s="77">
        <v>0</v>
      </c>
      <c r="AF363" s="77">
        <f t="shared" si="22"/>
        <v>1530328</v>
      </c>
      <c r="AG363" s="100" t="s">
        <v>1179</v>
      </c>
      <c r="AH363" s="94" t="s">
        <v>162</v>
      </c>
      <c r="AI363" s="108">
        <v>359</v>
      </c>
    </row>
    <row r="364" spans="1:35" ht="55.2" customHeight="1" x14ac:dyDescent="0.3">
      <c r="A364" s="80" t="s">
        <v>888</v>
      </c>
      <c r="B364" s="80" t="s">
        <v>406</v>
      </c>
      <c r="C364" s="94" t="s">
        <v>1585</v>
      </c>
      <c r="D364" s="93" t="s">
        <v>968</v>
      </c>
      <c r="E364" s="124">
        <v>1552828</v>
      </c>
      <c r="F364" s="124">
        <v>50000</v>
      </c>
      <c r="G364" s="124">
        <v>0</v>
      </c>
      <c r="H364" s="124">
        <v>0</v>
      </c>
      <c r="I364" s="79">
        <f t="shared" si="20"/>
        <v>0</v>
      </c>
      <c r="J364" s="82">
        <v>144000</v>
      </c>
      <c r="K364" s="82">
        <v>35000</v>
      </c>
      <c r="L364" s="82">
        <v>288000</v>
      </c>
      <c r="M364" s="82">
        <v>509828</v>
      </c>
      <c r="N364" s="82">
        <v>72000</v>
      </c>
      <c r="O364" s="82">
        <v>72000</v>
      </c>
      <c r="P364" s="81">
        <v>432000</v>
      </c>
      <c r="Q364" s="81">
        <v>0</v>
      </c>
      <c r="R364" s="81">
        <v>50000</v>
      </c>
      <c r="S364" s="81">
        <v>118080</v>
      </c>
      <c r="T364" s="81">
        <v>28700</v>
      </c>
      <c r="U364" s="81">
        <v>32220</v>
      </c>
      <c r="V364" s="140">
        <v>288000</v>
      </c>
      <c r="W364" s="140"/>
      <c r="X364" s="81">
        <v>509828</v>
      </c>
      <c r="Y364" s="81">
        <v>72000</v>
      </c>
      <c r="Z364" s="81">
        <v>72000</v>
      </c>
      <c r="AA364" s="81">
        <v>432000</v>
      </c>
      <c r="AB364" s="81">
        <v>0</v>
      </c>
      <c r="AC364" s="78">
        <f t="shared" si="21"/>
        <v>1520608</v>
      </c>
      <c r="AD364" s="78">
        <f t="shared" si="23"/>
        <v>1552828</v>
      </c>
      <c r="AE364" s="77">
        <v>50000</v>
      </c>
      <c r="AF364" s="77">
        <f t="shared" si="22"/>
        <v>1602828</v>
      </c>
      <c r="AG364" s="100" t="s">
        <v>1180</v>
      </c>
      <c r="AH364" s="94" t="s">
        <v>162</v>
      </c>
      <c r="AI364" s="108">
        <v>360</v>
      </c>
    </row>
    <row r="365" spans="1:35" ht="55.2" customHeight="1" x14ac:dyDescent="0.3">
      <c r="A365" s="80" t="s">
        <v>889</v>
      </c>
      <c r="B365" s="80" t="s">
        <v>890</v>
      </c>
      <c r="C365" s="94" t="s">
        <v>1586</v>
      </c>
      <c r="D365" s="93" t="s">
        <v>968</v>
      </c>
      <c r="E365" s="124">
        <v>1488500</v>
      </c>
      <c r="F365" s="124">
        <v>0</v>
      </c>
      <c r="G365" s="124">
        <v>0</v>
      </c>
      <c r="H365" s="124">
        <v>0</v>
      </c>
      <c r="I365" s="79">
        <f t="shared" si="20"/>
        <v>0</v>
      </c>
      <c r="J365" s="82">
        <v>144000</v>
      </c>
      <c r="K365" s="82">
        <v>35000</v>
      </c>
      <c r="L365" s="82">
        <v>288000</v>
      </c>
      <c r="M365" s="82">
        <v>445500</v>
      </c>
      <c r="N365" s="82">
        <v>72000</v>
      </c>
      <c r="O365" s="82">
        <v>72000</v>
      </c>
      <c r="P365" s="81">
        <v>432000</v>
      </c>
      <c r="Q365" s="81">
        <v>0</v>
      </c>
      <c r="R365" s="81">
        <v>0</v>
      </c>
      <c r="S365" s="81">
        <v>118080</v>
      </c>
      <c r="T365" s="81">
        <v>28700</v>
      </c>
      <c r="U365" s="81">
        <v>32220</v>
      </c>
      <c r="V365" s="140">
        <v>288000</v>
      </c>
      <c r="W365" s="140"/>
      <c r="X365" s="81">
        <v>445500</v>
      </c>
      <c r="Y365" s="81">
        <v>72000</v>
      </c>
      <c r="Z365" s="81">
        <v>72000</v>
      </c>
      <c r="AA365" s="81">
        <v>432000</v>
      </c>
      <c r="AB365" s="81">
        <v>0</v>
      </c>
      <c r="AC365" s="78">
        <f t="shared" si="21"/>
        <v>1456280</v>
      </c>
      <c r="AD365" s="78">
        <f t="shared" si="23"/>
        <v>1488500</v>
      </c>
      <c r="AE365" s="77">
        <v>0</v>
      </c>
      <c r="AF365" s="77">
        <f t="shared" si="22"/>
        <v>1488500</v>
      </c>
      <c r="AG365" s="100" t="s">
        <v>1181</v>
      </c>
      <c r="AH365" s="94" t="s">
        <v>162</v>
      </c>
      <c r="AI365" s="108">
        <v>361</v>
      </c>
    </row>
    <row r="366" spans="1:35" ht="55.2" customHeight="1" x14ac:dyDescent="0.3">
      <c r="A366" s="80" t="s">
        <v>891</v>
      </c>
      <c r="B366" s="80" t="s">
        <v>415</v>
      </c>
      <c r="C366" s="96" t="s">
        <v>1587</v>
      </c>
      <c r="D366" s="93" t="s">
        <v>968</v>
      </c>
      <c r="E366" s="124">
        <v>1524500</v>
      </c>
      <c r="F366" s="124">
        <v>50000</v>
      </c>
      <c r="G366" s="124">
        <v>0</v>
      </c>
      <c r="H366" s="124">
        <v>0</v>
      </c>
      <c r="I366" s="79">
        <f t="shared" si="20"/>
        <v>0</v>
      </c>
      <c r="J366" s="82">
        <v>144000</v>
      </c>
      <c r="K366" s="82">
        <v>35000</v>
      </c>
      <c r="L366" s="82">
        <v>288000</v>
      </c>
      <c r="M366" s="82">
        <v>445500</v>
      </c>
      <c r="N366" s="82">
        <v>72000</v>
      </c>
      <c r="O366" s="82">
        <v>108000</v>
      </c>
      <c r="P366" s="81">
        <v>432000</v>
      </c>
      <c r="Q366" s="81">
        <v>0</v>
      </c>
      <c r="R366" s="81">
        <v>50000</v>
      </c>
      <c r="S366" s="81">
        <v>118080</v>
      </c>
      <c r="T366" s="81">
        <v>28700</v>
      </c>
      <c r="U366" s="81">
        <v>32220</v>
      </c>
      <c r="V366" s="140">
        <v>288000</v>
      </c>
      <c r="W366" s="140"/>
      <c r="X366" s="81">
        <v>445500</v>
      </c>
      <c r="Y366" s="81">
        <v>72000</v>
      </c>
      <c r="Z366" s="81">
        <v>108000</v>
      </c>
      <c r="AA366" s="81">
        <v>432000</v>
      </c>
      <c r="AB366" s="81">
        <v>0</v>
      </c>
      <c r="AC366" s="78">
        <f t="shared" si="21"/>
        <v>1492280</v>
      </c>
      <c r="AD366" s="78">
        <f t="shared" si="23"/>
        <v>1524500</v>
      </c>
      <c r="AE366" s="77">
        <v>50000</v>
      </c>
      <c r="AF366" s="77">
        <f t="shared" si="22"/>
        <v>1574500</v>
      </c>
      <c r="AG366" s="100" t="s">
        <v>1182</v>
      </c>
      <c r="AH366" s="94" t="s">
        <v>162</v>
      </c>
      <c r="AI366" s="108">
        <v>362</v>
      </c>
    </row>
    <row r="367" spans="1:35" ht="55.2" customHeight="1" x14ac:dyDescent="0.3">
      <c r="A367" s="80" t="s">
        <v>892</v>
      </c>
      <c r="B367" s="80" t="s">
        <v>340</v>
      </c>
      <c r="C367" s="96" t="s">
        <v>1588</v>
      </c>
      <c r="D367" s="93" t="s">
        <v>968</v>
      </c>
      <c r="E367" s="124">
        <v>1678828</v>
      </c>
      <c r="F367" s="124">
        <v>0</v>
      </c>
      <c r="G367" s="124">
        <v>0</v>
      </c>
      <c r="H367" s="124">
        <v>0</v>
      </c>
      <c r="I367" s="79">
        <f t="shared" si="20"/>
        <v>0</v>
      </c>
      <c r="J367" s="82">
        <v>144000</v>
      </c>
      <c r="K367" s="82">
        <v>35000</v>
      </c>
      <c r="L367" s="82">
        <v>288000</v>
      </c>
      <c r="M367" s="82">
        <v>590828</v>
      </c>
      <c r="N367" s="82">
        <v>72000</v>
      </c>
      <c r="O367" s="82">
        <v>108000</v>
      </c>
      <c r="P367" s="81">
        <v>432000</v>
      </c>
      <c r="Q367" s="81">
        <v>9000</v>
      </c>
      <c r="R367" s="81">
        <v>0</v>
      </c>
      <c r="S367" s="81">
        <v>118080</v>
      </c>
      <c r="T367" s="81">
        <v>28700</v>
      </c>
      <c r="U367" s="81">
        <v>32220</v>
      </c>
      <c r="V367" s="140">
        <v>288000</v>
      </c>
      <c r="W367" s="140"/>
      <c r="X367" s="81">
        <v>590828</v>
      </c>
      <c r="Y367" s="81">
        <v>72000</v>
      </c>
      <c r="Z367" s="81">
        <v>108000</v>
      </c>
      <c r="AA367" s="81">
        <v>432000</v>
      </c>
      <c r="AB367" s="81">
        <v>9000</v>
      </c>
      <c r="AC367" s="78">
        <f t="shared" si="21"/>
        <v>1646608</v>
      </c>
      <c r="AD367" s="78">
        <f t="shared" si="23"/>
        <v>1678828</v>
      </c>
      <c r="AE367" s="81">
        <v>0</v>
      </c>
      <c r="AF367" s="77">
        <f t="shared" si="22"/>
        <v>1678828</v>
      </c>
      <c r="AG367" s="100" t="s">
        <v>1670</v>
      </c>
      <c r="AH367" s="94" t="s">
        <v>162</v>
      </c>
      <c r="AI367" s="108">
        <v>363</v>
      </c>
    </row>
    <row r="368" spans="1:35" ht="55.2" customHeight="1" x14ac:dyDescent="0.3">
      <c r="A368" s="80" t="s">
        <v>893</v>
      </c>
      <c r="B368" s="80" t="s">
        <v>340</v>
      </c>
      <c r="C368" s="96" t="s">
        <v>1589</v>
      </c>
      <c r="D368" s="93" t="s">
        <v>968</v>
      </c>
      <c r="E368" s="124">
        <v>1612825</v>
      </c>
      <c r="F368" s="124">
        <v>34472</v>
      </c>
      <c r="G368" s="124">
        <v>0</v>
      </c>
      <c r="H368" s="124">
        <v>0</v>
      </c>
      <c r="I368" s="79">
        <f t="shared" si="20"/>
        <v>0</v>
      </c>
      <c r="J368" s="82">
        <v>144000</v>
      </c>
      <c r="K368" s="82">
        <v>35000</v>
      </c>
      <c r="L368" s="82">
        <v>288000</v>
      </c>
      <c r="M368" s="82">
        <v>590828</v>
      </c>
      <c r="N368" s="82">
        <v>72000</v>
      </c>
      <c r="O368" s="82">
        <v>36000</v>
      </c>
      <c r="P368" s="81">
        <v>432000</v>
      </c>
      <c r="Q368" s="81">
        <v>14997</v>
      </c>
      <c r="R368" s="81">
        <v>34472</v>
      </c>
      <c r="S368" s="81">
        <v>118080</v>
      </c>
      <c r="T368" s="81">
        <v>28700</v>
      </c>
      <c r="U368" s="81">
        <v>32220</v>
      </c>
      <c r="V368" s="140">
        <v>288000</v>
      </c>
      <c r="W368" s="140"/>
      <c r="X368" s="81">
        <v>590828</v>
      </c>
      <c r="Y368" s="81">
        <v>72000</v>
      </c>
      <c r="Z368" s="81">
        <v>36000</v>
      </c>
      <c r="AA368" s="81">
        <v>432000</v>
      </c>
      <c r="AB368" s="81">
        <v>14997</v>
      </c>
      <c r="AC368" s="78">
        <f t="shared" si="21"/>
        <v>1580605</v>
      </c>
      <c r="AD368" s="78">
        <f t="shared" si="23"/>
        <v>1612825</v>
      </c>
      <c r="AE368" s="77">
        <v>34472</v>
      </c>
      <c r="AF368" s="77">
        <f t="shared" si="22"/>
        <v>1647297</v>
      </c>
      <c r="AG368" s="100" t="s">
        <v>1183</v>
      </c>
      <c r="AH368" s="94" t="s">
        <v>162</v>
      </c>
      <c r="AI368" s="108">
        <v>364</v>
      </c>
    </row>
    <row r="369" spans="1:35" ht="55.2" customHeight="1" x14ac:dyDescent="0.3">
      <c r="A369" s="80" t="s">
        <v>894</v>
      </c>
      <c r="B369" s="80" t="s">
        <v>895</v>
      </c>
      <c r="C369" s="94" t="s">
        <v>1590</v>
      </c>
      <c r="D369" s="93" t="s">
        <v>968</v>
      </c>
      <c r="E369" s="124">
        <v>1460000</v>
      </c>
      <c r="F369" s="124">
        <v>0</v>
      </c>
      <c r="G369" s="124">
        <v>0</v>
      </c>
      <c r="H369" s="124">
        <v>0</v>
      </c>
      <c r="I369" s="79">
        <f t="shared" si="20"/>
        <v>0</v>
      </c>
      <c r="J369" s="82">
        <v>144000</v>
      </c>
      <c r="K369" s="82">
        <v>35000</v>
      </c>
      <c r="L369" s="82">
        <v>288000</v>
      </c>
      <c r="M369" s="82">
        <v>445500</v>
      </c>
      <c r="N369" s="82">
        <v>72000</v>
      </c>
      <c r="O369" s="82">
        <v>36000</v>
      </c>
      <c r="P369" s="81">
        <v>432000</v>
      </c>
      <c r="Q369" s="81">
        <v>7500</v>
      </c>
      <c r="R369" s="81">
        <v>0</v>
      </c>
      <c r="S369" s="81">
        <v>118080</v>
      </c>
      <c r="T369" s="81">
        <v>28700</v>
      </c>
      <c r="U369" s="81">
        <v>32220</v>
      </c>
      <c r="V369" s="140">
        <v>288000</v>
      </c>
      <c r="W369" s="140"/>
      <c r="X369" s="81">
        <v>445500</v>
      </c>
      <c r="Y369" s="81">
        <v>72000</v>
      </c>
      <c r="Z369" s="81">
        <v>36000</v>
      </c>
      <c r="AA369" s="81">
        <v>432000</v>
      </c>
      <c r="AB369" s="81">
        <v>7500</v>
      </c>
      <c r="AC369" s="78">
        <f t="shared" si="21"/>
        <v>1427780</v>
      </c>
      <c r="AD369" s="78">
        <f t="shared" si="23"/>
        <v>1460000</v>
      </c>
      <c r="AE369" s="77">
        <v>0</v>
      </c>
      <c r="AF369" s="77">
        <f t="shared" si="22"/>
        <v>1460000</v>
      </c>
      <c r="AG369" s="100" t="s">
        <v>1184</v>
      </c>
      <c r="AH369" s="94" t="s">
        <v>162</v>
      </c>
      <c r="AI369" s="108">
        <v>365</v>
      </c>
    </row>
    <row r="370" spans="1:35" ht="55.2" customHeight="1" x14ac:dyDescent="0.3">
      <c r="A370" s="80" t="s">
        <v>896</v>
      </c>
      <c r="B370" s="80" t="s">
        <v>407</v>
      </c>
      <c r="C370" s="118" t="s">
        <v>1591</v>
      </c>
      <c r="D370" s="93" t="s">
        <v>968</v>
      </c>
      <c r="E370" s="124">
        <v>1200600</v>
      </c>
      <c r="F370" s="124">
        <v>0</v>
      </c>
      <c r="G370" s="124">
        <v>800</v>
      </c>
      <c r="H370" s="124">
        <v>0</v>
      </c>
      <c r="I370" s="79">
        <f t="shared" si="20"/>
        <v>800</v>
      </c>
      <c r="J370" s="82">
        <v>144000</v>
      </c>
      <c r="K370" s="82">
        <v>40000</v>
      </c>
      <c r="L370" s="82">
        <v>240000</v>
      </c>
      <c r="M370" s="82">
        <v>264000</v>
      </c>
      <c r="N370" s="82">
        <v>48000</v>
      </c>
      <c r="O370" s="82">
        <v>72000</v>
      </c>
      <c r="P370" s="81">
        <v>384000</v>
      </c>
      <c r="Q370" s="81">
        <v>7800</v>
      </c>
      <c r="R370" s="81">
        <v>0</v>
      </c>
      <c r="S370" s="81">
        <v>118080</v>
      </c>
      <c r="T370" s="81">
        <v>32800</v>
      </c>
      <c r="U370" s="81">
        <v>33120</v>
      </c>
      <c r="V370" s="140">
        <v>240000</v>
      </c>
      <c r="W370" s="140"/>
      <c r="X370" s="81">
        <v>264000</v>
      </c>
      <c r="Y370" s="81">
        <v>48000</v>
      </c>
      <c r="Z370" s="81">
        <v>72000</v>
      </c>
      <c r="AA370" s="81">
        <v>384000</v>
      </c>
      <c r="AB370" s="81">
        <v>7800</v>
      </c>
      <c r="AC370" s="78">
        <f t="shared" si="21"/>
        <v>1166680</v>
      </c>
      <c r="AD370" s="78">
        <f t="shared" si="23"/>
        <v>1199800</v>
      </c>
      <c r="AE370" s="77">
        <v>0</v>
      </c>
      <c r="AF370" s="77">
        <f t="shared" si="22"/>
        <v>1199800</v>
      </c>
      <c r="AG370" s="100" t="s">
        <v>1185</v>
      </c>
      <c r="AH370" s="94" t="s">
        <v>162</v>
      </c>
      <c r="AI370" s="108">
        <v>366</v>
      </c>
    </row>
    <row r="371" spans="1:35" ht="55.2" customHeight="1" x14ac:dyDescent="0.3">
      <c r="A371" s="80" t="s">
        <v>897</v>
      </c>
      <c r="B371" s="80" t="s">
        <v>898</v>
      </c>
      <c r="C371" s="93" t="s">
        <v>1592</v>
      </c>
      <c r="D371" s="93" t="s">
        <v>968</v>
      </c>
      <c r="E371" s="124">
        <v>683000</v>
      </c>
      <c r="F371" s="124">
        <v>30000</v>
      </c>
      <c r="G371" s="124">
        <v>0</v>
      </c>
      <c r="H371" s="124">
        <v>0</v>
      </c>
      <c r="I371" s="79">
        <f t="shared" si="20"/>
        <v>0</v>
      </c>
      <c r="J371" s="82">
        <v>144000</v>
      </c>
      <c r="K371" s="82">
        <v>35000</v>
      </c>
      <c r="L371" s="82">
        <v>144000</v>
      </c>
      <c r="M371" s="82">
        <v>0</v>
      </c>
      <c r="N371" s="82">
        <v>0</v>
      </c>
      <c r="O371" s="82">
        <v>72000</v>
      </c>
      <c r="P371" s="81">
        <v>288000</v>
      </c>
      <c r="Q371" s="81">
        <v>0</v>
      </c>
      <c r="R371" s="81">
        <v>30000</v>
      </c>
      <c r="S371" s="81">
        <v>118080</v>
      </c>
      <c r="T371" s="81">
        <v>28700</v>
      </c>
      <c r="U371" s="81">
        <v>32220</v>
      </c>
      <c r="V371" s="140">
        <v>144000</v>
      </c>
      <c r="W371" s="140"/>
      <c r="X371" s="81">
        <v>0</v>
      </c>
      <c r="Y371" s="81">
        <v>0</v>
      </c>
      <c r="Z371" s="81">
        <v>72000</v>
      </c>
      <c r="AA371" s="81">
        <v>288000</v>
      </c>
      <c r="AB371" s="81">
        <v>0</v>
      </c>
      <c r="AC371" s="78">
        <f t="shared" si="21"/>
        <v>650780</v>
      </c>
      <c r="AD371" s="78">
        <f t="shared" si="23"/>
        <v>683000</v>
      </c>
      <c r="AE371" s="77">
        <v>30000</v>
      </c>
      <c r="AF371" s="77">
        <f t="shared" si="22"/>
        <v>713000</v>
      </c>
      <c r="AG371" s="100" t="s">
        <v>1186</v>
      </c>
      <c r="AH371" s="94" t="s">
        <v>162</v>
      </c>
      <c r="AI371" s="108">
        <v>367</v>
      </c>
    </row>
    <row r="372" spans="1:35" ht="55.2" customHeight="1" x14ac:dyDescent="0.3">
      <c r="A372" s="80" t="s">
        <v>899</v>
      </c>
      <c r="B372" s="80" t="s">
        <v>423</v>
      </c>
      <c r="C372" s="94" t="s">
        <v>1593</v>
      </c>
      <c r="D372" s="93" t="s">
        <v>968</v>
      </c>
      <c r="E372" s="124">
        <v>683000</v>
      </c>
      <c r="F372" s="124">
        <v>0</v>
      </c>
      <c r="G372" s="124">
        <v>0</v>
      </c>
      <c r="H372" s="124">
        <v>0</v>
      </c>
      <c r="I372" s="79">
        <f t="shared" si="20"/>
        <v>0</v>
      </c>
      <c r="J372" s="82">
        <v>144000</v>
      </c>
      <c r="K372" s="82">
        <v>35000</v>
      </c>
      <c r="L372" s="82">
        <v>144000</v>
      </c>
      <c r="M372" s="82">
        <v>0</v>
      </c>
      <c r="N372" s="82">
        <v>0</v>
      </c>
      <c r="O372" s="82">
        <v>72000</v>
      </c>
      <c r="P372" s="81">
        <v>288000</v>
      </c>
      <c r="Q372" s="81">
        <v>0</v>
      </c>
      <c r="R372" s="81">
        <v>0</v>
      </c>
      <c r="S372" s="81">
        <v>118080</v>
      </c>
      <c r="T372" s="81">
        <v>28700</v>
      </c>
      <c r="U372" s="81">
        <v>32220</v>
      </c>
      <c r="V372" s="140">
        <v>144000</v>
      </c>
      <c r="W372" s="140"/>
      <c r="X372" s="81">
        <v>0</v>
      </c>
      <c r="Y372" s="81">
        <v>0</v>
      </c>
      <c r="Z372" s="81">
        <v>72000</v>
      </c>
      <c r="AA372" s="81">
        <v>288000</v>
      </c>
      <c r="AB372" s="81">
        <v>0</v>
      </c>
      <c r="AC372" s="78">
        <f t="shared" si="21"/>
        <v>650780</v>
      </c>
      <c r="AD372" s="78">
        <f t="shared" si="23"/>
        <v>683000</v>
      </c>
      <c r="AE372" s="77">
        <v>0</v>
      </c>
      <c r="AF372" s="77">
        <f t="shared" si="22"/>
        <v>683000</v>
      </c>
      <c r="AG372" s="100" t="s">
        <v>980</v>
      </c>
      <c r="AH372" s="94" t="s">
        <v>162</v>
      </c>
      <c r="AI372" s="108">
        <v>368</v>
      </c>
    </row>
    <row r="373" spans="1:35" ht="55.2" customHeight="1" x14ac:dyDescent="0.3">
      <c r="A373" s="80" t="s">
        <v>900</v>
      </c>
      <c r="B373" s="80" t="s">
        <v>375</v>
      </c>
      <c r="C373" s="95" t="s">
        <v>1594</v>
      </c>
      <c r="D373" s="93" t="s">
        <v>968</v>
      </c>
      <c r="E373" s="124">
        <v>400000</v>
      </c>
      <c r="F373" s="124">
        <v>45000</v>
      </c>
      <c r="G373" s="124">
        <v>0</v>
      </c>
      <c r="H373" s="124">
        <v>10000</v>
      </c>
      <c r="I373" s="79">
        <f t="shared" si="20"/>
        <v>10000</v>
      </c>
      <c r="J373" s="82">
        <v>144000</v>
      </c>
      <c r="K373" s="82">
        <v>40000</v>
      </c>
      <c r="L373" s="82">
        <v>0</v>
      </c>
      <c r="M373" s="82">
        <v>0</v>
      </c>
      <c r="N373" s="82">
        <v>0</v>
      </c>
      <c r="O373" s="82">
        <v>72000</v>
      </c>
      <c r="P373" s="81">
        <v>144000</v>
      </c>
      <c r="Q373" s="81">
        <v>0</v>
      </c>
      <c r="R373" s="81">
        <v>35000</v>
      </c>
      <c r="S373" s="81">
        <v>118080</v>
      </c>
      <c r="T373" s="81">
        <v>32800</v>
      </c>
      <c r="U373" s="81">
        <v>33120</v>
      </c>
      <c r="V373" s="140">
        <v>0</v>
      </c>
      <c r="W373" s="140"/>
      <c r="X373" s="81">
        <v>0</v>
      </c>
      <c r="Y373" s="81">
        <v>0</v>
      </c>
      <c r="Z373" s="81">
        <v>72000</v>
      </c>
      <c r="AA373" s="81">
        <v>144000</v>
      </c>
      <c r="AB373" s="81">
        <v>0</v>
      </c>
      <c r="AC373" s="78">
        <f t="shared" si="21"/>
        <v>366880</v>
      </c>
      <c r="AD373" s="78">
        <f t="shared" si="23"/>
        <v>400000</v>
      </c>
      <c r="AE373" s="77">
        <v>35000</v>
      </c>
      <c r="AF373" s="77">
        <f t="shared" si="22"/>
        <v>435000</v>
      </c>
      <c r="AG373" s="100" t="s">
        <v>1187</v>
      </c>
      <c r="AH373" s="94" t="s">
        <v>162</v>
      </c>
      <c r="AI373" s="108">
        <v>369</v>
      </c>
    </row>
    <row r="374" spans="1:35" ht="55.2" customHeight="1" x14ac:dyDescent="0.3">
      <c r="A374" s="80" t="s">
        <v>901</v>
      </c>
      <c r="B374" s="80" t="s">
        <v>238</v>
      </c>
      <c r="C374" s="117" t="s">
        <v>1595</v>
      </c>
      <c r="D374" s="93" t="s">
        <v>968</v>
      </c>
      <c r="E374" s="124">
        <v>431000</v>
      </c>
      <c r="F374" s="124">
        <v>50000</v>
      </c>
      <c r="G374" s="124">
        <v>0</v>
      </c>
      <c r="H374" s="124">
        <v>15000</v>
      </c>
      <c r="I374" s="79">
        <f t="shared" si="20"/>
        <v>15000</v>
      </c>
      <c r="J374" s="82">
        <v>144000</v>
      </c>
      <c r="K374" s="82">
        <v>35000</v>
      </c>
      <c r="L374" s="82">
        <v>0</v>
      </c>
      <c r="M374" s="82">
        <v>0</v>
      </c>
      <c r="N374" s="82">
        <v>0</v>
      </c>
      <c r="O374" s="82">
        <v>108000</v>
      </c>
      <c r="P374" s="81">
        <v>144000</v>
      </c>
      <c r="Q374" s="81">
        <v>0</v>
      </c>
      <c r="R374" s="81">
        <v>35000</v>
      </c>
      <c r="S374" s="81">
        <v>118080</v>
      </c>
      <c r="T374" s="81">
        <v>28700</v>
      </c>
      <c r="U374" s="81">
        <v>32220</v>
      </c>
      <c r="V374" s="140">
        <v>0</v>
      </c>
      <c r="W374" s="140"/>
      <c r="X374" s="81">
        <v>0</v>
      </c>
      <c r="Y374" s="81">
        <v>0</v>
      </c>
      <c r="Z374" s="81">
        <v>108000</v>
      </c>
      <c r="AA374" s="81">
        <v>144000</v>
      </c>
      <c r="AB374" s="81">
        <v>0</v>
      </c>
      <c r="AC374" s="78">
        <f t="shared" si="21"/>
        <v>398780</v>
      </c>
      <c r="AD374" s="78">
        <f t="shared" si="23"/>
        <v>431000</v>
      </c>
      <c r="AE374" s="77">
        <v>35000</v>
      </c>
      <c r="AF374" s="77">
        <f t="shared" si="22"/>
        <v>466000</v>
      </c>
      <c r="AG374" s="100" t="s">
        <v>1188</v>
      </c>
      <c r="AH374" s="94" t="s">
        <v>162</v>
      </c>
      <c r="AI374" s="108">
        <v>370</v>
      </c>
    </row>
    <row r="375" spans="1:35" ht="55.2" customHeight="1" x14ac:dyDescent="0.3">
      <c r="A375" s="83" t="s">
        <v>902</v>
      </c>
      <c r="B375" s="84" t="s">
        <v>423</v>
      </c>
      <c r="C375" s="94" t="s">
        <v>1596</v>
      </c>
      <c r="D375" s="93" t="s">
        <v>968</v>
      </c>
      <c r="E375" s="124">
        <v>395000</v>
      </c>
      <c r="F375" s="124">
        <v>0</v>
      </c>
      <c r="G375" s="124">
        <v>0</v>
      </c>
      <c r="H375" s="124">
        <v>0</v>
      </c>
      <c r="I375" s="79">
        <f t="shared" si="20"/>
        <v>0</v>
      </c>
      <c r="J375" s="82">
        <v>144000</v>
      </c>
      <c r="K375" s="82">
        <v>35000</v>
      </c>
      <c r="L375" s="82">
        <v>0</v>
      </c>
      <c r="M375" s="82">
        <v>0</v>
      </c>
      <c r="N375" s="82">
        <v>0</v>
      </c>
      <c r="O375" s="82">
        <v>72000</v>
      </c>
      <c r="P375" s="81">
        <v>144000</v>
      </c>
      <c r="Q375" s="81">
        <v>0</v>
      </c>
      <c r="R375" s="81">
        <v>0</v>
      </c>
      <c r="S375" s="81">
        <v>118080</v>
      </c>
      <c r="T375" s="81">
        <v>28700</v>
      </c>
      <c r="U375" s="81">
        <v>32220</v>
      </c>
      <c r="V375" s="140">
        <v>0</v>
      </c>
      <c r="W375" s="140"/>
      <c r="X375" s="81">
        <v>0</v>
      </c>
      <c r="Y375" s="81">
        <v>0</v>
      </c>
      <c r="Z375" s="81">
        <v>72000</v>
      </c>
      <c r="AA375" s="81">
        <v>144000</v>
      </c>
      <c r="AB375" s="81">
        <v>0</v>
      </c>
      <c r="AC375" s="78">
        <f t="shared" si="21"/>
        <v>362780</v>
      </c>
      <c r="AD375" s="78">
        <f t="shared" si="23"/>
        <v>395000</v>
      </c>
      <c r="AE375" s="77">
        <v>0</v>
      </c>
      <c r="AF375" s="77">
        <f t="shared" si="22"/>
        <v>395000</v>
      </c>
      <c r="AG375" s="100" t="s">
        <v>986</v>
      </c>
      <c r="AH375" s="94" t="s">
        <v>162</v>
      </c>
      <c r="AI375" s="108">
        <v>371</v>
      </c>
    </row>
    <row r="376" spans="1:35" ht="55.2" customHeight="1" x14ac:dyDescent="0.3">
      <c r="A376" s="83" t="s">
        <v>903</v>
      </c>
      <c r="B376" s="80" t="s">
        <v>295</v>
      </c>
      <c r="C376" s="93" t="s">
        <v>1597</v>
      </c>
      <c r="D376" s="93" t="s">
        <v>968</v>
      </c>
      <c r="E376" s="124">
        <v>395000</v>
      </c>
      <c r="F376" s="124">
        <v>0</v>
      </c>
      <c r="G376" s="124">
        <v>0</v>
      </c>
      <c r="H376" s="124">
        <v>0</v>
      </c>
      <c r="I376" s="79">
        <f t="shared" si="20"/>
        <v>0</v>
      </c>
      <c r="J376" s="82">
        <v>144000</v>
      </c>
      <c r="K376" s="82">
        <v>35000</v>
      </c>
      <c r="L376" s="82">
        <v>0</v>
      </c>
      <c r="M376" s="82">
        <v>0</v>
      </c>
      <c r="N376" s="82">
        <v>0</v>
      </c>
      <c r="O376" s="82">
        <v>72000</v>
      </c>
      <c r="P376" s="81">
        <v>144000</v>
      </c>
      <c r="Q376" s="81">
        <v>0</v>
      </c>
      <c r="R376" s="81">
        <v>0</v>
      </c>
      <c r="S376" s="81">
        <v>118080</v>
      </c>
      <c r="T376" s="81">
        <v>28700</v>
      </c>
      <c r="U376" s="81">
        <v>32220</v>
      </c>
      <c r="V376" s="140">
        <v>0</v>
      </c>
      <c r="W376" s="140"/>
      <c r="X376" s="81">
        <v>0</v>
      </c>
      <c r="Y376" s="81">
        <v>0</v>
      </c>
      <c r="Z376" s="81">
        <v>72000</v>
      </c>
      <c r="AA376" s="81">
        <v>144000</v>
      </c>
      <c r="AB376" s="81">
        <v>0</v>
      </c>
      <c r="AC376" s="78">
        <f t="shared" si="21"/>
        <v>362780</v>
      </c>
      <c r="AD376" s="78">
        <f t="shared" si="23"/>
        <v>395000</v>
      </c>
      <c r="AE376" s="77">
        <v>0</v>
      </c>
      <c r="AF376" s="77">
        <f t="shared" si="22"/>
        <v>395000</v>
      </c>
      <c r="AG376" s="100" t="s">
        <v>986</v>
      </c>
      <c r="AH376" s="94" t="s">
        <v>162</v>
      </c>
      <c r="AI376" s="108">
        <v>372</v>
      </c>
    </row>
    <row r="377" spans="1:35" ht="55.2" customHeight="1" x14ac:dyDescent="0.3">
      <c r="A377" s="83" t="s">
        <v>904</v>
      </c>
      <c r="B377" s="80" t="s">
        <v>423</v>
      </c>
      <c r="C377" s="93" t="s">
        <v>1598</v>
      </c>
      <c r="D377" s="93" t="s">
        <v>968</v>
      </c>
      <c r="E377" s="124">
        <v>359000</v>
      </c>
      <c r="F377" s="124">
        <v>0</v>
      </c>
      <c r="G377" s="124">
        <v>0</v>
      </c>
      <c r="H377" s="124">
        <v>0</v>
      </c>
      <c r="I377" s="79">
        <f t="shared" si="20"/>
        <v>0</v>
      </c>
      <c r="J377" s="82">
        <v>144000</v>
      </c>
      <c r="K377" s="82">
        <v>35000</v>
      </c>
      <c r="L377" s="82">
        <v>0</v>
      </c>
      <c r="M377" s="82">
        <v>0</v>
      </c>
      <c r="N377" s="82">
        <v>0</v>
      </c>
      <c r="O377" s="82">
        <v>36000</v>
      </c>
      <c r="P377" s="81">
        <v>144000</v>
      </c>
      <c r="Q377" s="81">
        <v>0</v>
      </c>
      <c r="R377" s="81">
        <v>0</v>
      </c>
      <c r="S377" s="81">
        <v>118080</v>
      </c>
      <c r="T377" s="81">
        <v>28700</v>
      </c>
      <c r="U377" s="81">
        <v>32220</v>
      </c>
      <c r="V377" s="140">
        <v>0</v>
      </c>
      <c r="W377" s="140"/>
      <c r="X377" s="81">
        <v>0</v>
      </c>
      <c r="Y377" s="81">
        <v>0</v>
      </c>
      <c r="Z377" s="81">
        <v>36000</v>
      </c>
      <c r="AA377" s="81">
        <v>144000</v>
      </c>
      <c r="AB377" s="81">
        <v>0</v>
      </c>
      <c r="AC377" s="78">
        <f t="shared" si="21"/>
        <v>326780</v>
      </c>
      <c r="AD377" s="78">
        <f t="shared" si="23"/>
        <v>359000</v>
      </c>
      <c r="AE377" s="77">
        <v>0</v>
      </c>
      <c r="AF377" s="77">
        <f t="shared" si="22"/>
        <v>359000</v>
      </c>
      <c r="AG377" s="100" t="s">
        <v>1031</v>
      </c>
      <c r="AH377" s="94" t="s">
        <v>162</v>
      </c>
      <c r="AI377" s="108">
        <v>373</v>
      </c>
    </row>
    <row r="378" spans="1:35" ht="55.2" customHeight="1" x14ac:dyDescent="0.3">
      <c r="A378" s="83" t="s">
        <v>905</v>
      </c>
      <c r="B378" s="80" t="s">
        <v>325</v>
      </c>
      <c r="C378" s="93" t="s">
        <v>1599</v>
      </c>
      <c r="D378" s="93" t="s">
        <v>968</v>
      </c>
      <c r="E378" s="124">
        <v>395000</v>
      </c>
      <c r="F378" s="124">
        <v>0</v>
      </c>
      <c r="G378" s="124">
        <v>0</v>
      </c>
      <c r="H378" s="124">
        <v>0</v>
      </c>
      <c r="I378" s="79">
        <f t="shared" si="20"/>
        <v>0</v>
      </c>
      <c r="J378" s="82">
        <v>144000</v>
      </c>
      <c r="K378" s="82">
        <v>35000</v>
      </c>
      <c r="L378" s="82">
        <v>0</v>
      </c>
      <c r="M378" s="82">
        <v>0</v>
      </c>
      <c r="N378" s="82">
        <v>0</v>
      </c>
      <c r="O378" s="82">
        <v>72000</v>
      </c>
      <c r="P378" s="81">
        <v>144000</v>
      </c>
      <c r="Q378" s="81">
        <v>0</v>
      </c>
      <c r="R378" s="81">
        <v>0</v>
      </c>
      <c r="S378" s="81">
        <v>118080</v>
      </c>
      <c r="T378" s="81">
        <v>28700</v>
      </c>
      <c r="U378" s="81">
        <v>32220</v>
      </c>
      <c r="V378" s="140">
        <v>0</v>
      </c>
      <c r="W378" s="140"/>
      <c r="X378" s="81">
        <v>0</v>
      </c>
      <c r="Y378" s="81">
        <v>0</v>
      </c>
      <c r="Z378" s="81">
        <v>72000</v>
      </c>
      <c r="AA378" s="81">
        <v>144000</v>
      </c>
      <c r="AB378" s="81">
        <v>0</v>
      </c>
      <c r="AC378" s="78">
        <f t="shared" si="21"/>
        <v>362780</v>
      </c>
      <c r="AD378" s="78">
        <f t="shared" si="23"/>
        <v>395000</v>
      </c>
      <c r="AE378" s="81">
        <v>0</v>
      </c>
      <c r="AF378" s="77">
        <f t="shared" si="22"/>
        <v>395000</v>
      </c>
      <c r="AG378" s="100" t="s">
        <v>986</v>
      </c>
      <c r="AH378" s="94" t="s">
        <v>162</v>
      </c>
      <c r="AI378" s="108">
        <v>374</v>
      </c>
    </row>
    <row r="379" spans="1:35" ht="55.2" customHeight="1" x14ac:dyDescent="0.3">
      <c r="A379" s="83" t="s">
        <v>906</v>
      </c>
      <c r="B379" s="80" t="s">
        <v>907</v>
      </c>
      <c r="C379" s="93" t="s">
        <v>1600</v>
      </c>
      <c r="D379" s="93" t="s">
        <v>968</v>
      </c>
      <c r="E379" s="124">
        <v>395000</v>
      </c>
      <c r="F379" s="124">
        <v>0</v>
      </c>
      <c r="G379" s="124">
        <v>0</v>
      </c>
      <c r="H379" s="124">
        <v>0</v>
      </c>
      <c r="I379" s="79">
        <f t="shared" si="20"/>
        <v>0</v>
      </c>
      <c r="J379" s="82">
        <v>144000</v>
      </c>
      <c r="K379" s="82">
        <v>35000</v>
      </c>
      <c r="L379" s="75">
        <v>0</v>
      </c>
      <c r="M379" s="75">
        <v>0</v>
      </c>
      <c r="N379" s="75">
        <v>0</v>
      </c>
      <c r="O379" s="75">
        <v>72000</v>
      </c>
      <c r="P379" s="75">
        <v>144000</v>
      </c>
      <c r="Q379" s="81">
        <v>0</v>
      </c>
      <c r="R379" s="81">
        <v>0</v>
      </c>
      <c r="S379" s="81">
        <v>118080</v>
      </c>
      <c r="T379" s="81">
        <v>28700</v>
      </c>
      <c r="U379" s="81">
        <v>32220</v>
      </c>
      <c r="V379" s="140">
        <v>0</v>
      </c>
      <c r="W379" s="140"/>
      <c r="X379" s="98">
        <v>0</v>
      </c>
      <c r="Y379" s="98">
        <v>0</v>
      </c>
      <c r="Z379" s="98">
        <v>72000</v>
      </c>
      <c r="AA379" s="98">
        <v>144000</v>
      </c>
      <c r="AB379" s="81">
        <v>0</v>
      </c>
      <c r="AC379" s="78">
        <f t="shared" si="21"/>
        <v>362780</v>
      </c>
      <c r="AD379" s="78">
        <f t="shared" si="23"/>
        <v>395000</v>
      </c>
      <c r="AE379" s="81">
        <v>0</v>
      </c>
      <c r="AF379" s="77">
        <f t="shared" si="22"/>
        <v>395000</v>
      </c>
      <c r="AG379" s="100" t="s">
        <v>986</v>
      </c>
      <c r="AH379" s="101" t="s">
        <v>162</v>
      </c>
      <c r="AI379" s="108">
        <v>375</v>
      </c>
    </row>
    <row r="380" spans="1:35" ht="55.2" customHeight="1" x14ac:dyDescent="0.3">
      <c r="A380" s="83" t="s">
        <v>908</v>
      </c>
      <c r="B380" s="80" t="s">
        <v>909</v>
      </c>
      <c r="C380" s="96" t="s">
        <v>1601</v>
      </c>
      <c r="D380" s="93" t="s">
        <v>968</v>
      </c>
      <c r="E380" s="124">
        <v>309375</v>
      </c>
      <c r="F380" s="124">
        <v>0</v>
      </c>
      <c r="G380" s="124">
        <v>22375</v>
      </c>
      <c r="H380" s="124">
        <v>0</v>
      </c>
      <c r="I380" s="79">
        <f t="shared" si="20"/>
        <v>22375</v>
      </c>
      <c r="J380" s="82">
        <v>144000</v>
      </c>
      <c r="K380" s="82">
        <v>35000</v>
      </c>
      <c r="L380" s="75">
        <v>0</v>
      </c>
      <c r="M380" s="75">
        <v>0</v>
      </c>
      <c r="N380" s="75">
        <v>0</v>
      </c>
      <c r="O380" s="75">
        <v>36000</v>
      </c>
      <c r="P380" s="75">
        <v>72000</v>
      </c>
      <c r="Q380" s="81">
        <v>0</v>
      </c>
      <c r="R380" s="81">
        <v>0</v>
      </c>
      <c r="S380" s="81">
        <v>118080</v>
      </c>
      <c r="T380" s="81">
        <v>28700</v>
      </c>
      <c r="U380" s="81">
        <v>32220</v>
      </c>
      <c r="V380" s="140">
        <v>0</v>
      </c>
      <c r="W380" s="140"/>
      <c r="X380" s="98">
        <v>0</v>
      </c>
      <c r="Y380" s="98">
        <v>0</v>
      </c>
      <c r="Z380" s="98">
        <v>36000</v>
      </c>
      <c r="AA380" s="98">
        <v>72000</v>
      </c>
      <c r="AB380" s="98">
        <v>0</v>
      </c>
      <c r="AC380" s="78">
        <f t="shared" si="21"/>
        <v>254780</v>
      </c>
      <c r="AD380" s="78">
        <f t="shared" si="23"/>
        <v>287000</v>
      </c>
      <c r="AE380" s="81">
        <v>0</v>
      </c>
      <c r="AF380" s="77">
        <f t="shared" si="22"/>
        <v>287000</v>
      </c>
      <c r="AG380" s="100" t="s">
        <v>1189</v>
      </c>
      <c r="AH380" s="101" t="s">
        <v>162</v>
      </c>
      <c r="AI380" s="108">
        <v>376</v>
      </c>
    </row>
    <row r="381" spans="1:35" ht="55.2" customHeight="1" x14ac:dyDescent="0.3">
      <c r="A381" s="83" t="s">
        <v>910</v>
      </c>
      <c r="B381" s="80" t="s">
        <v>315</v>
      </c>
      <c r="C381" s="93" t="s">
        <v>1602</v>
      </c>
      <c r="D381" s="93" t="s">
        <v>969</v>
      </c>
      <c r="E381" s="124">
        <v>223750</v>
      </c>
      <c r="F381" s="124">
        <v>0</v>
      </c>
      <c r="G381" s="124">
        <v>44750</v>
      </c>
      <c r="H381" s="124">
        <v>0</v>
      </c>
      <c r="I381" s="79">
        <f t="shared" si="20"/>
        <v>44750</v>
      </c>
      <c r="J381" s="82">
        <v>144000</v>
      </c>
      <c r="K381" s="82">
        <v>35000</v>
      </c>
      <c r="L381" s="82">
        <v>0</v>
      </c>
      <c r="M381" s="82">
        <v>0</v>
      </c>
      <c r="N381" s="82">
        <v>0</v>
      </c>
      <c r="O381" s="82">
        <v>0</v>
      </c>
      <c r="P381" s="81">
        <v>0</v>
      </c>
      <c r="Q381" s="81">
        <v>0</v>
      </c>
      <c r="R381" s="81">
        <v>0</v>
      </c>
      <c r="S381" s="81">
        <v>118080</v>
      </c>
      <c r="T381" s="81">
        <v>28700</v>
      </c>
      <c r="U381" s="81">
        <v>32220</v>
      </c>
      <c r="V381" s="140">
        <v>0</v>
      </c>
      <c r="W381" s="140"/>
      <c r="X381" s="81">
        <v>0</v>
      </c>
      <c r="Y381" s="81">
        <v>0</v>
      </c>
      <c r="Z381" s="81">
        <v>0</v>
      </c>
      <c r="AA381" s="81">
        <v>0</v>
      </c>
      <c r="AB381" s="81">
        <v>0</v>
      </c>
      <c r="AC381" s="78">
        <f t="shared" si="21"/>
        <v>146780</v>
      </c>
      <c r="AD381" s="78">
        <f t="shared" si="23"/>
        <v>179000</v>
      </c>
      <c r="AE381" s="77">
        <v>0</v>
      </c>
      <c r="AF381" s="77">
        <f t="shared" si="22"/>
        <v>179000</v>
      </c>
      <c r="AG381" s="100" t="s">
        <v>982</v>
      </c>
      <c r="AH381" s="94" t="s">
        <v>163</v>
      </c>
      <c r="AI381" s="108">
        <v>377</v>
      </c>
    </row>
    <row r="382" spans="1:35" ht="55.2" customHeight="1" x14ac:dyDescent="0.3">
      <c r="A382" s="83" t="s">
        <v>911</v>
      </c>
      <c r="B382" s="80" t="s">
        <v>404</v>
      </c>
      <c r="C382" s="95" t="s">
        <v>1603</v>
      </c>
      <c r="D382" s="93" t="s">
        <v>969</v>
      </c>
      <c r="E382" s="124">
        <v>230000</v>
      </c>
      <c r="F382" s="124">
        <v>0</v>
      </c>
      <c r="G382" s="124">
        <v>46000</v>
      </c>
      <c r="H382" s="124">
        <v>0</v>
      </c>
      <c r="I382" s="79">
        <f t="shared" si="20"/>
        <v>46000</v>
      </c>
      <c r="J382" s="82">
        <v>144000</v>
      </c>
      <c r="K382" s="82">
        <v>40000</v>
      </c>
      <c r="L382" s="82">
        <v>0</v>
      </c>
      <c r="M382" s="82">
        <v>0</v>
      </c>
      <c r="N382" s="82">
        <v>0</v>
      </c>
      <c r="O382" s="82">
        <v>0</v>
      </c>
      <c r="P382" s="81">
        <v>0</v>
      </c>
      <c r="Q382" s="81">
        <v>0</v>
      </c>
      <c r="R382" s="81">
        <v>0</v>
      </c>
      <c r="S382" s="81">
        <v>118080</v>
      </c>
      <c r="T382" s="81">
        <v>32800</v>
      </c>
      <c r="U382" s="81">
        <v>33120</v>
      </c>
      <c r="V382" s="140">
        <v>0</v>
      </c>
      <c r="W382" s="140"/>
      <c r="X382" s="81">
        <v>0</v>
      </c>
      <c r="Y382" s="81">
        <v>0</v>
      </c>
      <c r="Z382" s="81">
        <v>0</v>
      </c>
      <c r="AA382" s="81">
        <v>0</v>
      </c>
      <c r="AB382" s="81">
        <v>0</v>
      </c>
      <c r="AC382" s="78">
        <f t="shared" si="21"/>
        <v>150880</v>
      </c>
      <c r="AD382" s="78">
        <f t="shared" si="23"/>
        <v>184000</v>
      </c>
      <c r="AE382" s="77">
        <v>0</v>
      </c>
      <c r="AF382" s="77">
        <f t="shared" si="22"/>
        <v>184000</v>
      </c>
      <c r="AG382" s="100" t="s">
        <v>983</v>
      </c>
      <c r="AH382" s="94" t="s">
        <v>163</v>
      </c>
      <c r="AI382" s="108">
        <v>378</v>
      </c>
    </row>
    <row r="383" spans="1:35" ht="55.2" customHeight="1" x14ac:dyDescent="0.3">
      <c r="A383" s="83" t="s">
        <v>912</v>
      </c>
      <c r="B383" s="80" t="s">
        <v>361</v>
      </c>
      <c r="C383" s="95" t="s">
        <v>1604</v>
      </c>
      <c r="D383" s="93" t="s">
        <v>968</v>
      </c>
      <c r="E383" s="124">
        <v>683000</v>
      </c>
      <c r="F383" s="124">
        <v>0</v>
      </c>
      <c r="G383" s="124">
        <v>0</v>
      </c>
      <c r="H383" s="124">
        <v>0</v>
      </c>
      <c r="I383" s="79">
        <f t="shared" si="20"/>
        <v>0</v>
      </c>
      <c r="J383" s="82">
        <v>144000</v>
      </c>
      <c r="K383" s="82">
        <v>35000</v>
      </c>
      <c r="L383" s="82">
        <v>144000</v>
      </c>
      <c r="M383" s="82">
        <v>0</v>
      </c>
      <c r="N383" s="82">
        <v>0</v>
      </c>
      <c r="O383" s="82">
        <v>72000</v>
      </c>
      <c r="P383" s="81">
        <v>288000</v>
      </c>
      <c r="Q383" s="81">
        <v>0</v>
      </c>
      <c r="R383" s="81">
        <v>0</v>
      </c>
      <c r="S383" s="81">
        <v>118080</v>
      </c>
      <c r="T383" s="81">
        <v>28700</v>
      </c>
      <c r="U383" s="81">
        <v>32220</v>
      </c>
      <c r="V383" s="140">
        <v>144000</v>
      </c>
      <c r="W383" s="140"/>
      <c r="X383" s="81">
        <v>0</v>
      </c>
      <c r="Y383" s="81">
        <v>0</v>
      </c>
      <c r="Z383" s="81">
        <v>72000</v>
      </c>
      <c r="AA383" s="81">
        <v>288000</v>
      </c>
      <c r="AB383" s="81">
        <v>0</v>
      </c>
      <c r="AC383" s="78">
        <f t="shared" si="21"/>
        <v>650780</v>
      </c>
      <c r="AD383" s="78">
        <f t="shared" si="23"/>
        <v>683000</v>
      </c>
      <c r="AE383" s="77">
        <v>0</v>
      </c>
      <c r="AF383" s="77">
        <f t="shared" si="22"/>
        <v>683000</v>
      </c>
      <c r="AG383" s="100" t="s">
        <v>980</v>
      </c>
      <c r="AH383" s="94" t="s">
        <v>162</v>
      </c>
      <c r="AI383" s="108">
        <v>379</v>
      </c>
    </row>
    <row r="384" spans="1:35" ht="55.2" customHeight="1" x14ac:dyDescent="0.3">
      <c r="A384" s="83" t="s">
        <v>913</v>
      </c>
      <c r="B384" s="80" t="s">
        <v>429</v>
      </c>
      <c r="C384" s="94" t="s">
        <v>1605</v>
      </c>
      <c r="D384" s="93" t="s">
        <v>968</v>
      </c>
      <c r="E384" s="124">
        <v>395000</v>
      </c>
      <c r="F384" s="124">
        <v>0</v>
      </c>
      <c r="G384" s="124">
        <v>0</v>
      </c>
      <c r="H384" s="124">
        <v>0</v>
      </c>
      <c r="I384" s="79">
        <f t="shared" si="20"/>
        <v>0</v>
      </c>
      <c r="J384" s="82">
        <v>144000</v>
      </c>
      <c r="K384" s="82">
        <v>35000</v>
      </c>
      <c r="L384" s="82">
        <v>0</v>
      </c>
      <c r="M384" s="82">
        <v>0</v>
      </c>
      <c r="N384" s="82">
        <v>0</v>
      </c>
      <c r="O384" s="82">
        <v>72000</v>
      </c>
      <c r="P384" s="81">
        <v>144000</v>
      </c>
      <c r="Q384" s="81">
        <v>0</v>
      </c>
      <c r="R384" s="81">
        <v>0</v>
      </c>
      <c r="S384" s="81">
        <v>118080</v>
      </c>
      <c r="T384" s="81">
        <v>28700</v>
      </c>
      <c r="U384" s="81">
        <v>32220</v>
      </c>
      <c r="V384" s="140">
        <v>0</v>
      </c>
      <c r="W384" s="140"/>
      <c r="X384" s="81">
        <v>0</v>
      </c>
      <c r="Y384" s="81">
        <v>0</v>
      </c>
      <c r="Z384" s="81">
        <v>72000</v>
      </c>
      <c r="AA384" s="81">
        <v>144000</v>
      </c>
      <c r="AB384" s="81">
        <v>0</v>
      </c>
      <c r="AC384" s="78">
        <f t="shared" si="21"/>
        <v>362780</v>
      </c>
      <c r="AD384" s="78">
        <f t="shared" si="23"/>
        <v>395000</v>
      </c>
      <c r="AE384" s="77">
        <v>0</v>
      </c>
      <c r="AF384" s="77">
        <f t="shared" si="22"/>
        <v>395000</v>
      </c>
      <c r="AG384" s="100" t="s">
        <v>986</v>
      </c>
      <c r="AH384" s="94" t="s">
        <v>162</v>
      </c>
      <c r="AI384" s="108">
        <v>380</v>
      </c>
    </row>
    <row r="385" spans="1:35" ht="55.2" customHeight="1" x14ac:dyDescent="0.3">
      <c r="A385" s="83" t="s">
        <v>914</v>
      </c>
      <c r="B385" s="80" t="s">
        <v>412</v>
      </c>
      <c r="C385" s="95" t="s">
        <v>1606</v>
      </c>
      <c r="D385" s="93" t="s">
        <v>968</v>
      </c>
      <c r="E385" s="124">
        <v>1452500</v>
      </c>
      <c r="F385" s="124">
        <v>50000</v>
      </c>
      <c r="G385" s="124">
        <v>0</v>
      </c>
      <c r="H385" s="124">
        <v>0</v>
      </c>
      <c r="I385" s="79">
        <f t="shared" si="20"/>
        <v>0</v>
      </c>
      <c r="J385" s="82">
        <v>144000</v>
      </c>
      <c r="K385" s="82">
        <v>35000</v>
      </c>
      <c r="L385" s="82">
        <v>288000</v>
      </c>
      <c r="M385" s="82">
        <v>445500</v>
      </c>
      <c r="N385" s="82">
        <v>72000</v>
      </c>
      <c r="O385" s="82">
        <v>36000</v>
      </c>
      <c r="P385" s="81">
        <v>432000</v>
      </c>
      <c r="Q385" s="81">
        <v>0</v>
      </c>
      <c r="R385" s="81">
        <v>50000</v>
      </c>
      <c r="S385" s="81">
        <v>118080</v>
      </c>
      <c r="T385" s="81">
        <v>28700</v>
      </c>
      <c r="U385" s="81">
        <v>32220</v>
      </c>
      <c r="V385" s="140">
        <v>288000</v>
      </c>
      <c r="W385" s="140"/>
      <c r="X385" s="81">
        <v>445500</v>
      </c>
      <c r="Y385" s="81">
        <v>72000</v>
      </c>
      <c r="Z385" s="81">
        <v>36000</v>
      </c>
      <c r="AA385" s="81">
        <v>432000</v>
      </c>
      <c r="AB385" s="81">
        <v>0</v>
      </c>
      <c r="AC385" s="78">
        <f t="shared" si="21"/>
        <v>1420280</v>
      </c>
      <c r="AD385" s="78">
        <f t="shared" si="23"/>
        <v>1452500</v>
      </c>
      <c r="AE385" s="77">
        <v>50000</v>
      </c>
      <c r="AF385" s="77">
        <f t="shared" si="22"/>
        <v>1502500</v>
      </c>
      <c r="AG385" s="100" t="s">
        <v>1190</v>
      </c>
      <c r="AH385" s="94" t="s">
        <v>162</v>
      </c>
      <c r="AI385" s="108">
        <v>381</v>
      </c>
    </row>
    <row r="386" spans="1:35" ht="55.2" customHeight="1" x14ac:dyDescent="0.3">
      <c r="A386" s="83" t="s">
        <v>915</v>
      </c>
      <c r="B386" s="80" t="s">
        <v>416</v>
      </c>
      <c r="C386" s="96" t="s">
        <v>1607</v>
      </c>
      <c r="D386" s="93" t="s">
        <v>968</v>
      </c>
      <c r="E386" s="124">
        <v>1461000</v>
      </c>
      <c r="F386" s="124">
        <v>50000</v>
      </c>
      <c r="G386" s="124">
        <v>0</v>
      </c>
      <c r="H386" s="124">
        <v>0</v>
      </c>
      <c r="I386" s="79">
        <f t="shared" si="20"/>
        <v>0</v>
      </c>
      <c r="J386" s="82">
        <v>144000</v>
      </c>
      <c r="K386" s="82">
        <v>35000</v>
      </c>
      <c r="L386" s="82">
        <v>288000</v>
      </c>
      <c r="M386" s="82">
        <v>418000</v>
      </c>
      <c r="N386" s="82">
        <v>72000</v>
      </c>
      <c r="O386" s="82">
        <v>72000</v>
      </c>
      <c r="P386" s="81">
        <v>432000</v>
      </c>
      <c r="Q386" s="81">
        <v>0</v>
      </c>
      <c r="R386" s="81">
        <v>50000</v>
      </c>
      <c r="S386" s="81">
        <v>118080</v>
      </c>
      <c r="T386" s="81">
        <v>28700</v>
      </c>
      <c r="U386" s="81">
        <v>32220</v>
      </c>
      <c r="V386" s="140">
        <v>288000</v>
      </c>
      <c r="W386" s="140"/>
      <c r="X386" s="81">
        <v>418000</v>
      </c>
      <c r="Y386" s="81">
        <v>72000</v>
      </c>
      <c r="Z386" s="81">
        <v>72000</v>
      </c>
      <c r="AA386" s="81">
        <v>432000</v>
      </c>
      <c r="AB386" s="81">
        <v>0</v>
      </c>
      <c r="AC386" s="78">
        <f t="shared" si="21"/>
        <v>1428780</v>
      </c>
      <c r="AD386" s="78">
        <f t="shared" si="23"/>
        <v>1461000</v>
      </c>
      <c r="AE386" s="77">
        <v>50000</v>
      </c>
      <c r="AF386" s="77">
        <f t="shared" si="22"/>
        <v>1511000</v>
      </c>
      <c r="AG386" s="100" t="s">
        <v>1191</v>
      </c>
      <c r="AH386" s="94" t="s">
        <v>162</v>
      </c>
      <c r="AI386" s="108">
        <v>382</v>
      </c>
    </row>
    <row r="387" spans="1:35" ht="55.2" customHeight="1" x14ac:dyDescent="0.3">
      <c r="A387" s="83" t="s">
        <v>916</v>
      </c>
      <c r="B387" s="80" t="s">
        <v>436</v>
      </c>
      <c r="C387" s="94" t="s">
        <v>1608</v>
      </c>
      <c r="D387" s="93" t="s">
        <v>968</v>
      </c>
      <c r="E387" s="124">
        <v>1452500</v>
      </c>
      <c r="F387" s="124">
        <v>0</v>
      </c>
      <c r="G387" s="124">
        <v>0</v>
      </c>
      <c r="H387" s="124">
        <v>0</v>
      </c>
      <c r="I387" s="79">
        <f t="shared" si="20"/>
        <v>0</v>
      </c>
      <c r="J387" s="82">
        <v>144000</v>
      </c>
      <c r="K387" s="82">
        <v>35000</v>
      </c>
      <c r="L387" s="82">
        <v>288000</v>
      </c>
      <c r="M387" s="82">
        <v>445500</v>
      </c>
      <c r="N387" s="82">
        <v>72000</v>
      </c>
      <c r="O387" s="82">
        <v>36000</v>
      </c>
      <c r="P387" s="81">
        <v>432000</v>
      </c>
      <c r="Q387" s="81">
        <v>0</v>
      </c>
      <c r="R387" s="81">
        <v>0</v>
      </c>
      <c r="S387" s="81">
        <v>118080</v>
      </c>
      <c r="T387" s="81">
        <v>28700</v>
      </c>
      <c r="U387" s="81">
        <v>32220</v>
      </c>
      <c r="V387" s="140">
        <v>288000</v>
      </c>
      <c r="W387" s="140"/>
      <c r="X387" s="81">
        <v>445500</v>
      </c>
      <c r="Y387" s="81">
        <v>72000</v>
      </c>
      <c r="Z387" s="81">
        <v>36000</v>
      </c>
      <c r="AA387" s="81">
        <v>432000</v>
      </c>
      <c r="AB387" s="81">
        <v>0</v>
      </c>
      <c r="AC387" s="78">
        <f t="shared" si="21"/>
        <v>1420280</v>
      </c>
      <c r="AD387" s="78">
        <f t="shared" si="23"/>
        <v>1452500</v>
      </c>
      <c r="AE387" s="77">
        <v>0</v>
      </c>
      <c r="AF387" s="77">
        <f t="shared" si="22"/>
        <v>1452500</v>
      </c>
      <c r="AG387" s="100" t="s">
        <v>1192</v>
      </c>
      <c r="AH387" s="94" t="s">
        <v>162</v>
      </c>
      <c r="AI387" s="108">
        <v>383</v>
      </c>
    </row>
    <row r="388" spans="1:35" ht="55.2" customHeight="1" x14ac:dyDescent="0.3">
      <c r="A388" s="83" t="s">
        <v>917</v>
      </c>
      <c r="B388" s="80" t="s">
        <v>436</v>
      </c>
      <c r="C388" s="94" t="s">
        <v>1609</v>
      </c>
      <c r="D388" s="93" t="s">
        <v>968</v>
      </c>
      <c r="E388" s="124">
        <v>1488500</v>
      </c>
      <c r="F388" s="124">
        <v>0</v>
      </c>
      <c r="G388" s="124">
        <v>0</v>
      </c>
      <c r="H388" s="124">
        <v>0</v>
      </c>
      <c r="I388" s="79">
        <f t="shared" si="20"/>
        <v>0</v>
      </c>
      <c r="J388" s="82">
        <v>144000</v>
      </c>
      <c r="K388" s="82">
        <v>35000</v>
      </c>
      <c r="L388" s="82">
        <v>288000</v>
      </c>
      <c r="M388" s="82">
        <v>445500</v>
      </c>
      <c r="N388" s="82">
        <v>72000</v>
      </c>
      <c r="O388" s="82">
        <v>72000</v>
      </c>
      <c r="P388" s="81">
        <v>432000</v>
      </c>
      <c r="Q388" s="81">
        <v>0</v>
      </c>
      <c r="R388" s="81">
        <v>0</v>
      </c>
      <c r="S388" s="81">
        <v>118080</v>
      </c>
      <c r="T388" s="81">
        <v>28700</v>
      </c>
      <c r="U388" s="81">
        <v>32220</v>
      </c>
      <c r="V388" s="140">
        <v>288000</v>
      </c>
      <c r="W388" s="140"/>
      <c r="X388" s="81">
        <v>445500</v>
      </c>
      <c r="Y388" s="81">
        <v>72000</v>
      </c>
      <c r="Z388" s="81">
        <v>72000</v>
      </c>
      <c r="AA388" s="81">
        <v>432000</v>
      </c>
      <c r="AB388" s="81">
        <v>0</v>
      </c>
      <c r="AC388" s="78">
        <f t="shared" si="21"/>
        <v>1456280</v>
      </c>
      <c r="AD388" s="78">
        <f t="shared" si="23"/>
        <v>1488500</v>
      </c>
      <c r="AE388" s="77">
        <v>0</v>
      </c>
      <c r="AF388" s="77">
        <f t="shared" si="22"/>
        <v>1488500</v>
      </c>
      <c r="AG388" s="100" t="s">
        <v>1193</v>
      </c>
      <c r="AH388" s="94" t="s">
        <v>162</v>
      </c>
      <c r="AI388" s="108">
        <v>384</v>
      </c>
    </row>
    <row r="389" spans="1:35" ht="55.2" customHeight="1" x14ac:dyDescent="0.3">
      <c r="A389" s="83" t="s">
        <v>918</v>
      </c>
      <c r="B389" s="80" t="s">
        <v>919</v>
      </c>
      <c r="C389" s="95" t="s">
        <v>1610</v>
      </c>
      <c r="D389" s="93" t="s">
        <v>969</v>
      </c>
      <c r="E389" s="124">
        <v>223750</v>
      </c>
      <c r="F389" s="124">
        <v>0</v>
      </c>
      <c r="G389" s="124">
        <v>44750</v>
      </c>
      <c r="H389" s="124">
        <v>0</v>
      </c>
      <c r="I389" s="79">
        <f t="shared" ref="I389:I435" si="24">G389+H389</f>
        <v>44750</v>
      </c>
      <c r="J389" s="82">
        <v>144000</v>
      </c>
      <c r="K389" s="82">
        <v>35000</v>
      </c>
      <c r="L389" s="82">
        <v>0</v>
      </c>
      <c r="M389" s="82">
        <v>0</v>
      </c>
      <c r="N389" s="82">
        <v>0</v>
      </c>
      <c r="O389" s="82">
        <v>0</v>
      </c>
      <c r="P389" s="81">
        <v>0</v>
      </c>
      <c r="Q389" s="81">
        <v>0</v>
      </c>
      <c r="R389" s="81">
        <v>0</v>
      </c>
      <c r="S389" s="81">
        <v>118080</v>
      </c>
      <c r="T389" s="81">
        <v>28700</v>
      </c>
      <c r="U389" s="81">
        <v>32220</v>
      </c>
      <c r="V389" s="140">
        <v>0</v>
      </c>
      <c r="W389" s="140"/>
      <c r="X389" s="81">
        <v>0</v>
      </c>
      <c r="Y389" s="81">
        <v>0</v>
      </c>
      <c r="Z389" s="81">
        <v>0</v>
      </c>
      <c r="AA389" s="81">
        <v>0</v>
      </c>
      <c r="AB389" s="81">
        <v>0</v>
      </c>
      <c r="AC389" s="78">
        <f t="shared" ref="AC389:AC435" si="25">S389+T389+V389+X389+Y389+Z389+AA389+AB389</f>
        <v>146780</v>
      </c>
      <c r="AD389" s="78">
        <f t="shared" si="23"/>
        <v>179000</v>
      </c>
      <c r="AE389" s="77">
        <v>0</v>
      </c>
      <c r="AF389" s="77">
        <f t="shared" ref="AF389:AF435" si="26">S389+T389+U389+V389+X389+Y389+Z389+AA389+AB389+AE389</f>
        <v>179000</v>
      </c>
      <c r="AG389" s="100" t="s">
        <v>982</v>
      </c>
      <c r="AH389" s="94" t="s">
        <v>163</v>
      </c>
      <c r="AI389" s="108">
        <v>385</v>
      </c>
    </row>
    <row r="390" spans="1:35" ht="55.2" customHeight="1" x14ac:dyDescent="0.3">
      <c r="A390" s="80" t="s">
        <v>920</v>
      </c>
      <c r="B390" s="80" t="s">
        <v>394</v>
      </c>
      <c r="C390" s="95" t="s">
        <v>1611</v>
      </c>
      <c r="D390" s="93" t="s">
        <v>968</v>
      </c>
      <c r="E390" s="124">
        <v>647000</v>
      </c>
      <c r="F390" s="124">
        <v>0</v>
      </c>
      <c r="G390" s="124">
        <v>0</v>
      </c>
      <c r="H390" s="124">
        <v>0</v>
      </c>
      <c r="I390" s="79">
        <f t="shared" si="24"/>
        <v>0</v>
      </c>
      <c r="J390" s="82">
        <v>144000</v>
      </c>
      <c r="K390" s="82">
        <v>35000</v>
      </c>
      <c r="L390" s="82">
        <v>144000</v>
      </c>
      <c r="M390" s="82">
        <v>0</v>
      </c>
      <c r="N390" s="82">
        <v>0</v>
      </c>
      <c r="O390" s="82">
        <v>36000</v>
      </c>
      <c r="P390" s="81">
        <v>288000</v>
      </c>
      <c r="Q390" s="81">
        <v>0</v>
      </c>
      <c r="R390" s="81">
        <v>0</v>
      </c>
      <c r="S390" s="81">
        <v>118080</v>
      </c>
      <c r="T390" s="81">
        <v>28700</v>
      </c>
      <c r="U390" s="81">
        <v>32220</v>
      </c>
      <c r="V390" s="140">
        <v>144000</v>
      </c>
      <c r="W390" s="140"/>
      <c r="X390" s="81">
        <v>0</v>
      </c>
      <c r="Y390" s="81">
        <v>0</v>
      </c>
      <c r="Z390" s="81">
        <v>36000</v>
      </c>
      <c r="AA390" s="81">
        <v>288000</v>
      </c>
      <c r="AB390" s="81">
        <v>0</v>
      </c>
      <c r="AC390" s="78">
        <f t="shared" si="25"/>
        <v>614780</v>
      </c>
      <c r="AD390" s="78">
        <f t="shared" ref="AD390:AD435" si="27">U390+AC390</f>
        <v>647000</v>
      </c>
      <c r="AE390" s="77">
        <v>0</v>
      </c>
      <c r="AF390" s="77">
        <f t="shared" si="26"/>
        <v>647000</v>
      </c>
      <c r="AG390" s="100" t="s">
        <v>1082</v>
      </c>
      <c r="AH390" s="94" t="s">
        <v>162</v>
      </c>
      <c r="AI390" s="108">
        <v>386</v>
      </c>
    </row>
    <row r="391" spans="1:35" ht="55.2" customHeight="1" x14ac:dyDescent="0.3">
      <c r="A391" s="80" t="s">
        <v>921</v>
      </c>
      <c r="B391" s="80" t="s">
        <v>318</v>
      </c>
      <c r="C391" s="95" t="s">
        <v>1612</v>
      </c>
      <c r="D391" s="93" t="s">
        <v>968</v>
      </c>
      <c r="E391" s="124">
        <v>1488500</v>
      </c>
      <c r="F391" s="124">
        <v>0</v>
      </c>
      <c r="G391" s="124">
        <v>0</v>
      </c>
      <c r="H391" s="124">
        <v>0</v>
      </c>
      <c r="I391" s="79">
        <f t="shared" si="24"/>
        <v>0</v>
      </c>
      <c r="J391" s="82">
        <v>144000</v>
      </c>
      <c r="K391" s="82">
        <v>35000</v>
      </c>
      <c r="L391" s="82">
        <v>288000</v>
      </c>
      <c r="M391" s="82">
        <v>445500</v>
      </c>
      <c r="N391" s="82">
        <v>72000</v>
      </c>
      <c r="O391" s="82">
        <v>72000</v>
      </c>
      <c r="P391" s="81">
        <v>432000</v>
      </c>
      <c r="Q391" s="81">
        <v>0</v>
      </c>
      <c r="R391" s="81">
        <v>0</v>
      </c>
      <c r="S391" s="81">
        <v>118080</v>
      </c>
      <c r="T391" s="81">
        <v>28700</v>
      </c>
      <c r="U391" s="81">
        <v>32220</v>
      </c>
      <c r="V391" s="140">
        <v>288000</v>
      </c>
      <c r="W391" s="140"/>
      <c r="X391" s="81">
        <v>445500</v>
      </c>
      <c r="Y391" s="81">
        <v>72000</v>
      </c>
      <c r="Z391" s="81">
        <v>72000</v>
      </c>
      <c r="AA391" s="81">
        <v>432000</v>
      </c>
      <c r="AB391" s="81">
        <v>0</v>
      </c>
      <c r="AC391" s="78">
        <f t="shared" si="25"/>
        <v>1456280</v>
      </c>
      <c r="AD391" s="78">
        <f t="shared" si="27"/>
        <v>1488500</v>
      </c>
      <c r="AE391" s="81">
        <v>0</v>
      </c>
      <c r="AF391" s="77">
        <f t="shared" si="26"/>
        <v>1488500</v>
      </c>
      <c r="AG391" s="100" t="s">
        <v>1194</v>
      </c>
      <c r="AH391" s="94" t="s">
        <v>162</v>
      </c>
      <c r="AI391" s="108">
        <v>387</v>
      </c>
    </row>
    <row r="392" spans="1:35" ht="55.2" customHeight="1" x14ac:dyDescent="0.3">
      <c r="A392" s="80" t="s">
        <v>922</v>
      </c>
      <c r="B392" s="80" t="s">
        <v>318</v>
      </c>
      <c r="C392" s="95" t="s">
        <v>1613</v>
      </c>
      <c r="D392" s="93" t="s">
        <v>968</v>
      </c>
      <c r="E392" s="124">
        <v>710000</v>
      </c>
      <c r="F392" s="124">
        <v>0</v>
      </c>
      <c r="G392" s="124">
        <v>0</v>
      </c>
      <c r="H392" s="124">
        <v>0</v>
      </c>
      <c r="I392" s="79">
        <f t="shared" si="24"/>
        <v>0</v>
      </c>
      <c r="J392" s="82">
        <v>144000</v>
      </c>
      <c r="K392" s="82">
        <v>35000</v>
      </c>
      <c r="L392" s="82">
        <v>156000</v>
      </c>
      <c r="M392" s="82">
        <v>33000</v>
      </c>
      <c r="N392" s="82">
        <v>6000</v>
      </c>
      <c r="O392" s="82">
        <v>36000</v>
      </c>
      <c r="P392" s="81">
        <v>300000</v>
      </c>
      <c r="Q392" s="81">
        <v>0</v>
      </c>
      <c r="R392" s="81">
        <v>0</v>
      </c>
      <c r="S392" s="81">
        <v>118080</v>
      </c>
      <c r="T392" s="81">
        <v>28700</v>
      </c>
      <c r="U392" s="81">
        <v>32220</v>
      </c>
      <c r="V392" s="140">
        <v>156000</v>
      </c>
      <c r="W392" s="140"/>
      <c r="X392" s="81">
        <v>33000</v>
      </c>
      <c r="Y392" s="81">
        <v>6000</v>
      </c>
      <c r="Z392" s="81">
        <v>36000</v>
      </c>
      <c r="AA392" s="81">
        <v>300000</v>
      </c>
      <c r="AB392" s="81">
        <v>0</v>
      </c>
      <c r="AC392" s="78">
        <f t="shared" si="25"/>
        <v>677780</v>
      </c>
      <c r="AD392" s="78">
        <f t="shared" si="27"/>
        <v>710000</v>
      </c>
      <c r="AE392" s="81">
        <v>0</v>
      </c>
      <c r="AF392" s="77">
        <f t="shared" si="26"/>
        <v>710000</v>
      </c>
      <c r="AG392" s="100" t="s">
        <v>1195</v>
      </c>
      <c r="AH392" s="101" t="s">
        <v>162</v>
      </c>
      <c r="AI392" s="108">
        <v>388</v>
      </c>
    </row>
    <row r="393" spans="1:35" ht="55.2" customHeight="1" x14ac:dyDescent="0.3">
      <c r="A393" s="80" t="s">
        <v>923</v>
      </c>
      <c r="B393" s="80" t="s">
        <v>318</v>
      </c>
      <c r="C393" s="95" t="s">
        <v>1614</v>
      </c>
      <c r="D393" s="93" t="s">
        <v>968</v>
      </c>
      <c r="E393" s="124">
        <v>773000</v>
      </c>
      <c r="F393" s="124">
        <v>0</v>
      </c>
      <c r="G393" s="124">
        <v>0</v>
      </c>
      <c r="H393" s="124">
        <v>0</v>
      </c>
      <c r="I393" s="79">
        <f t="shared" si="24"/>
        <v>0</v>
      </c>
      <c r="J393" s="75">
        <v>144000</v>
      </c>
      <c r="K393" s="75">
        <v>35000</v>
      </c>
      <c r="L393" s="75">
        <v>168000</v>
      </c>
      <c r="M393" s="75">
        <v>66000</v>
      </c>
      <c r="N393" s="75">
        <v>12000</v>
      </c>
      <c r="O393" s="75">
        <v>36000</v>
      </c>
      <c r="P393" s="75">
        <v>312000</v>
      </c>
      <c r="Q393" s="75">
        <v>0</v>
      </c>
      <c r="R393" s="75">
        <v>0</v>
      </c>
      <c r="S393" s="98">
        <v>118080</v>
      </c>
      <c r="T393" s="98">
        <v>28700</v>
      </c>
      <c r="U393" s="98">
        <v>32220</v>
      </c>
      <c r="V393" s="140">
        <v>168000</v>
      </c>
      <c r="W393" s="140"/>
      <c r="X393" s="98">
        <v>66000</v>
      </c>
      <c r="Y393" s="98">
        <v>12000</v>
      </c>
      <c r="Z393" s="98">
        <v>36000</v>
      </c>
      <c r="AA393" s="98">
        <v>312000</v>
      </c>
      <c r="AB393" s="98">
        <v>0</v>
      </c>
      <c r="AC393" s="78">
        <f t="shared" si="25"/>
        <v>740780</v>
      </c>
      <c r="AD393" s="78">
        <f t="shared" si="27"/>
        <v>773000</v>
      </c>
      <c r="AE393" s="77">
        <v>0</v>
      </c>
      <c r="AF393" s="77">
        <f t="shared" si="26"/>
        <v>773000</v>
      </c>
      <c r="AG393" s="100" t="s">
        <v>1196</v>
      </c>
      <c r="AH393" s="94" t="s">
        <v>162</v>
      </c>
      <c r="AI393" s="108">
        <v>389</v>
      </c>
    </row>
    <row r="394" spans="1:35" ht="55.2" customHeight="1" x14ac:dyDescent="0.3">
      <c r="A394" s="80" t="s">
        <v>924</v>
      </c>
      <c r="B394" s="80" t="s">
        <v>347</v>
      </c>
      <c r="C394" s="95" t="s">
        <v>1615</v>
      </c>
      <c r="D394" s="93" t="s">
        <v>969</v>
      </c>
      <c r="E394" s="124">
        <v>223750</v>
      </c>
      <c r="F394" s="124">
        <v>0</v>
      </c>
      <c r="G394" s="124">
        <v>44750</v>
      </c>
      <c r="H394" s="124">
        <v>0</v>
      </c>
      <c r="I394" s="79">
        <f t="shared" si="24"/>
        <v>44750</v>
      </c>
      <c r="J394" s="75">
        <v>144000</v>
      </c>
      <c r="K394" s="75">
        <v>35000</v>
      </c>
      <c r="L394" s="75">
        <v>0</v>
      </c>
      <c r="M394" s="75">
        <v>0</v>
      </c>
      <c r="N394" s="75">
        <v>0</v>
      </c>
      <c r="O394" s="75">
        <v>0</v>
      </c>
      <c r="P394" s="75">
        <v>0</v>
      </c>
      <c r="Q394" s="75">
        <v>0</v>
      </c>
      <c r="R394" s="75">
        <v>0</v>
      </c>
      <c r="S394" s="98">
        <v>118080</v>
      </c>
      <c r="T394" s="98">
        <v>28700</v>
      </c>
      <c r="U394" s="98">
        <v>32220</v>
      </c>
      <c r="V394" s="140">
        <v>0</v>
      </c>
      <c r="W394" s="140"/>
      <c r="X394" s="98">
        <v>0</v>
      </c>
      <c r="Y394" s="98">
        <v>0</v>
      </c>
      <c r="Z394" s="98">
        <v>0</v>
      </c>
      <c r="AA394" s="98">
        <v>0</v>
      </c>
      <c r="AB394" s="98">
        <v>0</v>
      </c>
      <c r="AC394" s="78">
        <f t="shared" si="25"/>
        <v>146780</v>
      </c>
      <c r="AD394" s="78">
        <f t="shared" si="27"/>
        <v>179000</v>
      </c>
      <c r="AE394" s="77">
        <v>0</v>
      </c>
      <c r="AF394" s="77">
        <f t="shared" si="26"/>
        <v>179000</v>
      </c>
      <c r="AG394" s="100" t="s">
        <v>982</v>
      </c>
      <c r="AH394" s="94" t="s">
        <v>163</v>
      </c>
      <c r="AI394" s="108">
        <v>390</v>
      </c>
    </row>
    <row r="395" spans="1:35" ht="55.2" customHeight="1" x14ac:dyDescent="0.3">
      <c r="A395" s="80" t="s">
        <v>925</v>
      </c>
      <c r="B395" s="80" t="s">
        <v>395</v>
      </c>
      <c r="C395" s="95" t="s">
        <v>1616</v>
      </c>
      <c r="D395" s="93" t="s">
        <v>968</v>
      </c>
      <c r="E395" s="124">
        <v>1452500</v>
      </c>
      <c r="F395" s="124">
        <v>23000</v>
      </c>
      <c r="G395" s="124">
        <v>0</v>
      </c>
      <c r="H395" s="124">
        <v>0</v>
      </c>
      <c r="I395" s="79">
        <f t="shared" si="24"/>
        <v>0</v>
      </c>
      <c r="J395" s="75">
        <v>144000</v>
      </c>
      <c r="K395" s="75">
        <v>35000</v>
      </c>
      <c r="L395" s="75">
        <v>288000</v>
      </c>
      <c r="M395" s="75">
        <v>445500</v>
      </c>
      <c r="N395" s="75">
        <v>72000</v>
      </c>
      <c r="O395" s="75">
        <v>36000</v>
      </c>
      <c r="P395" s="75">
        <v>432000</v>
      </c>
      <c r="Q395" s="75">
        <v>0</v>
      </c>
      <c r="R395" s="75">
        <v>23000</v>
      </c>
      <c r="S395" s="98">
        <v>118080</v>
      </c>
      <c r="T395" s="98">
        <v>28700</v>
      </c>
      <c r="U395" s="98">
        <v>32220</v>
      </c>
      <c r="V395" s="140">
        <v>288000</v>
      </c>
      <c r="W395" s="140"/>
      <c r="X395" s="98">
        <v>445500</v>
      </c>
      <c r="Y395" s="98">
        <v>72000</v>
      </c>
      <c r="Z395" s="98">
        <v>36000</v>
      </c>
      <c r="AA395" s="98">
        <v>432000</v>
      </c>
      <c r="AB395" s="98">
        <v>0</v>
      </c>
      <c r="AC395" s="78">
        <f t="shared" si="25"/>
        <v>1420280</v>
      </c>
      <c r="AD395" s="78">
        <f t="shared" si="27"/>
        <v>1452500</v>
      </c>
      <c r="AE395" s="77">
        <v>23000</v>
      </c>
      <c r="AF395" s="77">
        <f t="shared" si="26"/>
        <v>1475500</v>
      </c>
      <c r="AG395" s="100" t="s">
        <v>1197</v>
      </c>
      <c r="AH395" s="94" t="s">
        <v>162</v>
      </c>
      <c r="AI395" s="108">
        <v>391</v>
      </c>
    </row>
    <row r="396" spans="1:35" ht="55.2" customHeight="1" x14ac:dyDescent="0.3">
      <c r="A396" s="80" t="s">
        <v>926</v>
      </c>
      <c r="B396" s="80" t="s">
        <v>318</v>
      </c>
      <c r="C396" s="95" t="s">
        <v>1617</v>
      </c>
      <c r="D396" s="93" t="s">
        <v>968</v>
      </c>
      <c r="E396" s="124">
        <v>1452500</v>
      </c>
      <c r="F396" s="124">
        <v>0</v>
      </c>
      <c r="G396" s="124">
        <v>0</v>
      </c>
      <c r="H396" s="124">
        <v>0</v>
      </c>
      <c r="I396" s="79">
        <f t="shared" si="24"/>
        <v>0</v>
      </c>
      <c r="J396" s="75">
        <v>144000</v>
      </c>
      <c r="K396" s="75">
        <v>35000</v>
      </c>
      <c r="L396" s="75">
        <v>288000</v>
      </c>
      <c r="M396" s="75">
        <v>445500</v>
      </c>
      <c r="N396" s="75">
        <v>72000</v>
      </c>
      <c r="O396" s="75">
        <v>36000</v>
      </c>
      <c r="P396" s="75">
        <v>432000</v>
      </c>
      <c r="Q396" s="75">
        <v>0</v>
      </c>
      <c r="R396" s="75">
        <v>0</v>
      </c>
      <c r="S396" s="98">
        <v>118080</v>
      </c>
      <c r="T396" s="98">
        <v>28700</v>
      </c>
      <c r="U396" s="98">
        <v>32220</v>
      </c>
      <c r="V396" s="140">
        <v>288000</v>
      </c>
      <c r="W396" s="140"/>
      <c r="X396" s="98">
        <v>445500</v>
      </c>
      <c r="Y396" s="98">
        <v>72000</v>
      </c>
      <c r="Z396" s="98">
        <v>36000</v>
      </c>
      <c r="AA396" s="98">
        <v>432000</v>
      </c>
      <c r="AB396" s="98">
        <v>0</v>
      </c>
      <c r="AC396" s="78">
        <f t="shared" si="25"/>
        <v>1420280</v>
      </c>
      <c r="AD396" s="78">
        <f t="shared" si="27"/>
        <v>1452500</v>
      </c>
      <c r="AE396" s="77">
        <v>0</v>
      </c>
      <c r="AF396" s="77">
        <f t="shared" si="26"/>
        <v>1452500</v>
      </c>
      <c r="AG396" s="100" t="s">
        <v>1198</v>
      </c>
      <c r="AH396" s="94" t="s">
        <v>162</v>
      </c>
      <c r="AI396" s="108">
        <v>392</v>
      </c>
    </row>
    <row r="397" spans="1:35" ht="55.2" customHeight="1" x14ac:dyDescent="0.3">
      <c r="A397" s="80" t="s">
        <v>927</v>
      </c>
      <c r="B397" s="80" t="s">
        <v>318</v>
      </c>
      <c r="C397" s="96" t="s">
        <v>1618</v>
      </c>
      <c r="D397" s="93" t="s">
        <v>968</v>
      </c>
      <c r="E397" s="124">
        <v>1461500</v>
      </c>
      <c r="F397" s="124">
        <v>0</v>
      </c>
      <c r="G397" s="124">
        <v>0</v>
      </c>
      <c r="H397" s="124">
        <v>0</v>
      </c>
      <c r="I397" s="79">
        <f t="shared" si="24"/>
        <v>0</v>
      </c>
      <c r="J397" s="75">
        <v>144000</v>
      </c>
      <c r="K397" s="75">
        <v>35000</v>
      </c>
      <c r="L397" s="75">
        <v>288000</v>
      </c>
      <c r="M397" s="75">
        <v>445500</v>
      </c>
      <c r="N397" s="75">
        <v>72000</v>
      </c>
      <c r="O397" s="75">
        <v>36000</v>
      </c>
      <c r="P397" s="75">
        <v>432000</v>
      </c>
      <c r="Q397" s="75">
        <v>9000</v>
      </c>
      <c r="R397" s="75">
        <v>0</v>
      </c>
      <c r="S397" s="98">
        <v>118080</v>
      </c>
      <c r="T397" s="98">
        <v>28700</v>
      </c>
      <c r="U397" s="98">
        <v>32220</v>
      </c>
      <c r="V397" s="140">
        <v>288000</v>
      </c>
      <c r="W397" s="140"/>
      <c r="X397" s="98">
        <v>445500</v>
      </c>
      <c r="Y397" s="98">
        <v>72000</v>
      </c>
      <c r="Z397" s="98">
        <v>36000</v>
      </c>
      <c r="AA397" s="98">
        <v>432000</v>
      </c>
      <c r="AB397" s="98">
        <v>9000</v>
      </c>
      <c r="AC397" s="78">
        <f t="shared" si="25"/>
        <v>1429280</v>
      </c>
      <c r="AD397" s="78">
        <f t="shared" si="27"/>
        <v>1461500</v>
      </c>
      <c r="AE397" s="77">
        <v>0</v>
      </c>
      <c r="AF397" s="77">
        <f t="shared" si="26"/>
        <v>1461500</v>
      </c>
      <c r="AG397" s="100" t="s">
        <v>1667</v>
      </c>
      <c r="AH397" s="94" t="s">
        <v>162</v>
      </c>
      <c r="AI397" s="108">
        <v>393</v>
      </c>
    </row>
    <row r="398" spans="1:35" ht="55.2" customHeight="1" x14ac:dyDescent="0.3">
      <c r="A398" s="80" t="s">
        <v>928</v>
      </c>
      <c r="B398" s="80" t="s">
        <v>333</v>
      </c>
      <c r="C398" s="95" t="s">
        <v>1619</v>
      </c>
      <c r="D398" s="93" t="s">
        <v>968</v>
      </c>
      <c r="E398" s="124">
        <v>421100</v>
      </c>
      <c r="F398" s="124">
        <v>30000</v>
      </c>
      <c r="G398" s="124">
        <v>1100</v>
      </c>
      <c r="H398" s="124">
        <v>5000</v>
      </c>
      <c r="I398" s="79">
        <f t="shared" si="24"/>
        <v>6100</v>
      </c>
      <c r="J398" s="75">
        <v>144000</v>
      </c>
      <c r="K398" s="75">
        <v>35000</v>
      </c>
      <c r="L398" s="75">
        <v>0</v>
      </c>
      <c r="M398" s="75">
        <v>0</v>
      </c>
      <c r="N398" s="75">
        <v>0</v>
      </c>
      <c r="O398" s="75">
        <v>72000</v>
      </c>
      <c r="P398" s="75">
        <v>144000</v>
      </c>
      <c r="Q398" s="75">
        <v>25000</v>
      </c>
      <c r="R398" s="75">
        <v>25000</v>
      </c>
      <c r="S398" s="98">
        <v>118080</v>
      </c>
      <c r="T398" s="98">
        <v>28700</v>
      </c>
      <c r="U398" s="98">
        <v>32220</v>
      </c>
      <c r="V398" s="140">
        <v>0</v>
      </c>
      <c r="W398" s="140"/>
      <c r="X398" s="98">
        <v>0</v>
      </c>
      <c r="Y398" s="98">
        <v>0</v>
      </c>
      <c r="Z398" s="98">
        <v>72000</v>
      </c>
      <c r="AA398" s="98">
        <v>144000</v>
      </c>
      <c r="AB398" s="98">
        <v>25000</v>
      </c>
      <c r="AC398" s="78">
        <f t="shared" si="25"/>
        <v>387780</v>
      </c>
      <c r="AD398" s="78">
        <f t="shared" si="27"/>
        <v>420000</v>
      </c>
      <c r="AE398" s="77">
        <v>25000</v>
      </c>
      <c r="AF398" s="77">
        <f t="shared" si="26"/>
        <v>445000</v>
      </c>
      <c r="AG398" s="100" t="s">
        <v>1199</v>
      </c>
      <c r="AH398" s="101" t="s">
        <v>162</v>
      </c>
      <c r="AI398" s="108">
        <v>394</v>
      </c>
    </row>
    <row r="399" spans="1:35" ht="55.2" customHeight="1" x14ac:dyDescent="0.3">
      <c r="A399" s="80" t="s">
        <v>929</v>
      </c>
      <c r="B399" s="80" t="s">
        <v>930</v>
      </c>
      <c r="C399" s="95" t="s">
        <v>1620</v>
      </c>
      <c r="D399" s="93" t="s">
        <v>968</v>
      </c>
      <c r="E399" s="124">
        <v>395000</v>
      </c>
      <c r="F399" s="124">
        <v>0</v>
      </c>
      <c r="G399" s="124">
        <v>0</v>
      </c>
      <c r="H399" s="124">
        <v>0</v>
      </c>
      <c r="I399" s="79">
        <f t="shared" si="24"/>
        <v>0</v>
      </c>
      <c r="J399" s="75">
        <v>144000</v>
      </c>
      <c r="K399" s="75">
        <v>35000</v>
      </c>
      <c r="L399" s="75">
        <v>0</v>
      </c>
      <c r="M399" s="75">
        <v>0</v>
      </c>
      <c r="N399" s="75">
        <v>0</v>
      </c>
      <c r="O399" s="75">
        <v>72000</v>
      </c>
      <c r="P399" s="75">
        <v>144000</v>
      </c>
      <c r="Q399" s="75">
        <v>0</v>
      </c>
      <c r="R399" s="75">
        <v>0</v>
      </c>
      <c r="S399" s="98">
        <v>118080</v>
      </c>
      <c r="T399" s="98">
        <v>28700</v>
      </c>
      <c r="U399" s="98">
        <v>32220</v>
      </c>
      <c r="V399" s="140">
        <v>0</v>
      </c>
      <c r="W399" s="140"/>
      <c r="X399" s="98">
        <v>0</v>
      </c>
      <c r="Y399" s="98">
        <v>0</v>
      </c>
      <c r="Z399" s="98">
        <v>72000</v>
      </c>
      <c r="AA399" s="98">
        <v>144000</v>
      </c>
      <c r="AB399" s="98">
        <v>0</v>
      </c>
      <c r="AC399" s="78">
        <f t="shared" si="25"/>
        <v>362780</v>
      </c>
      <c r="AD399" s="78">
        <f t="shared" si="27"/>
        <v>395000</v>
      </c>
      <c r="AE399" s="77">
        <v>0</v>
      </c>
      <c r="AF399" s="77">
        <f t="shared" si="26"/>
        <v>395000</v>
      </c>
      <c r="AG399" s="100" t="s">
        <v>986</v>
      </c>
      <c r="AH399" s="94" t="s">
        <v>162</v>
      </c>
      <c r="AI399" s="108">
        <v>395</v>
      </c>
    </row>
    <row r="400" spans="1:35" ht="55.2" customHeight="1" x14ac:dyDescent="0.3">
      <c r="A400" s="80" t="s">
        <v>931</v>
      </c>
      <c r="B400" s="80" t="s">
        <v>435</v>
      </c>
      <c r="C400" s="95" t="s">
        <v>1621</v>
      </c>
      <c r="D400" s="93" t="s">
        <v>968</v>
      </c>
      <c r="E400" s="124">
        <v>395000</v>
      </c>
      <c r="F400" s="124">
        <v>0</v>
      </c>
      <c r="G400" s="124">
        <v>0</v>
      </c>
      <c r="H400" s="124">
        <v>0</v>
      </c>
      <c r="I400" s="79">
        <f t="shared" si="24"/>
        <v>0</v>
      </c>
      <c r="J400" s="75">
        <v>144000</v>
      </c>
      <c r="K400" s="75">
        <v>35000</v>
      </c>
      <c r="L400" s="75">
        <v>0</v>
      </c>
      <c r="M400" s="75">
        <v>0</v>
      </c>
      <c r="N400" s="75">
        <v>0</v>
      </c>
      <c r="O400" s="75">
        <v>72000</v>
      </c>
      <c r="P400" s="75">
        <v>144000</v>
      </c>
      <c r="Q400" s="75">
        <v>0</v>
      </c>
      <c r="R400" s="75">
        <v>0</v>
      </c>
      <c r="S400" s="98">
        <v>118080</v>
      </c>
      <c r="T400" s="98">
        <v>28700</v>
      </c>
      <c r="U400" s="98">
        <v>32220</v>
      </c>
      <c r="V400" s="140">
        <v>0</v>
      </c>
      <c r="W400" s="140"/>
      <c r="X400" s="98">
        <v>0</v>
      </c>
      <c r="Y400" s="98">
        <v>0</v>
      </c>
      <c r="Z400" s="98">
        <v>72000</v>
      </c>
      <c r="AA400" s="98">
        <v>144000</v>
      </c>
      <c r="AB400" s="98">
        <v>0</v>
      </c>
      <c r="AC400" s="78">
        <f t="shared" si="25"/>
        <v>362780</v>
      </c>
      <c r="AD400" s="78">
        <f t="shared" si="27"/>
        <v>395000</v>
      </c>
      <c r="AE400" s="77">
        <v>0</v>
      </c>
      <c r="AF400" s="77">
        <f t="shared" si="26"/>
        <v>395000</v>
      </c>
      <c r="AG400" s="100" t="s">
        <v>986</v>
      </c>
      <c r="AH400" s="101" t="s">
        <v>162</v>
      </c>
      <c r="AI400" s="108">
        <v>396</v>
      </c>
    </row>
    <row r="401" spans="1:35" ht="55.2" customHeight="1" x14ac:dyDescent="0.3">
      <c r="A401" s="76" t="s">
        <v>932</v>
      </c>
      <c r="B401" s="76" t="s">
        <v>249</v>
      </c>
      <c r="C401" s="93" t="s">
        <v>1622</v>
      </c>
      <c r="D401" s="93" t="s">
        <v>968</v>
      </c>
      <c r="E401" s="124">
        <v>440000</v>
      </c>
      <c r="F401" s="124">
        <v>0</v>
      </c>
      <c r="G401" s="124">
        <v>0</v>
      </c>
      <c r="H401" s="124">
        <v>0</v>
      </c>
      <c r="I401" s="79">
        <f t="shared" si="24"/>
        <v>0</v>
      </c>
      <c r="J401" s="75">
        <v>144000</v>
      </c>
      <c r="K401" s="75">
        <v>35000</v>
      </c>
      <c r="L401" s="75">
        <v>0</v>
      </c>
      <c r="M401" s="75">
        <v>0</v>
      </c>
      <c r="N401" s="75">
        <v>0</v>
      </c>
      <c r="O401" s="75">
        <v>72000</v>
      </c>
      <c r="P401" s="75">
        <v>144000</v>
      </c>
      <c r="Q401" s="75">
        <v>45000</v>
      </c>
      <c r="R401" s="75">
        <v>0</v>
      </c>
      <c r="S401" s="99">
        <v>118080</v>
      </c>
      <c r="T401" s="99">
        <v>28700</v>
      </c>
      <c r="U401" s="99">
        <v>32220</v>
      </c>
      <c r="V401" s="140">
        <v>0</v>
      </c>
      <c r="W401" s="140"/>
      <c r="X401" s="99">
        <v>0</v>
      </c>
      <c r="Y401" s="99">
        <v>0</v>
      </c>
      <c r="Z401" s="99">
        <v>72000</v>
      </c>
      <c r="AA401" s="99">
        <v>144000</v>
      </c>
      <c r="AB401" s="99">
        <v>45000</v>
      </c>
      <c r="AC401" s="78">
        <f t="shared" si="25"/>
        <v>407780</v>
      </c>
      <c r="AD401" s="78">
        <f t="shared" si="27"/>
        <v>440000</v>
      </c>
      <c r="AE401" s="75">
        <v>0</v>
      </c>
      <c r="AF401" s="77">
        <f t="shared" si="26"/>
        <v>440000</v>
      </c>
      <c r="AG401" s="100" t="s">
        <v>1200</v>
      </c>
      <c r="AH401" s="94" t="s">
        <v>162</v>
      </c>
      <c r="AI401" s="108">
        <v>397</v>
      </c>
    </row>
    <row r="402" spans="1:35" ht="55.2" customHeight="1" x14ac:dyDescent="0.3">
      <c r="A402" s="76" t="s">
        <v>933</v>
      </c>
      <c r="B402" s="76" t="s">
        <v>338</v>
      </c>
      <c r="C402" s="95" t="s">
        <v>1623</v>
      </c>
      <c r="D402" s="93" t="s">
        <v>968</v>
      </c>
      <c r="E402" s="124">
        <v>400000</v>
      </c>
      <c r="F402" s="124">
        <v>0</v>
      </c>
      <c r="G402" s="124">
        <v>0</v>
      </c>
      <c r="H402" s="124">
        <v>0</v>
      </c>
      <c r="I402" s="79">
        <f t="shared" si="24"/>
        <v>0</v>
      </c>
      <c r="J402" s="75">
        <v>144000</v>
      </c>
      <c r="K402" s="75">
        <v>40000</v>
      </c>
      <c r="L402" s="75">
        <v>0</v>
      </c>
      <c r="M402" s="75">
        <v>0</v>
      </c>
      <c r="N402" s="75">
        <v>0</v>
      </c>
      <c r="O402" s="75">
        <v>72000</v>
      </c>
      <c r="P402" s="75">
        <v>144000</v>
      </c>
      <c r="Q402" s="75">
        <v>0</v>
      </c>
      <c r="R402" s="75">
        <v>0</v>
      </c>
      <c r="S402" s="99">
        <v>118080</v>
      </c>
      <c r="T402" s="99">
        <v>32800</v>
      </c>
      <c r="U402" s="99">
        <v>33120</v>
      </c>
      <c r="V402" s="140">
        <v>0</v>
      </c>
      <c r="W402" s="140"/>
      <c r="X402" s="99">
        <v>0</v>
      </c>
      <c r="Y402" s="99">
        <v>0</v>
      </c>
      <c r="Z402" s="99">
        <v>72000</v>
      </c>
      <c r="AA402" s="99">
        <v>144000</v>
      </c>
      <c r="AB402" s="99">
        <v>0</v>
      </c>
      <c r="AC402" s="78">
        <f t="shared" si="25"/>
        <v>366880</v>
      </c>
      <c r="AD402" s="78">
        <f t="shared" si="27"/>
        <v>400000</v>
      </c>
      <c r="AE402" s="75">
        <v>0</v>
      </c>
      <c r="AF402" s="77">
        <f t="shared" si="26"/>
        <v>400000</v>
      </c>
      <c r="AG402" s="100" t="s">
        <v>1118</v>
      </c>
      <c r="AH402" s="94" t="s">
        <v>162</v>
      </c>
      <c r="AI402" s="108">
        <v>398</v>
      </c>
    </row>
    <row r="403" spans="1:35" ht="55.2" customHeight="1" x14ac:dyDescent="0.3">
      <c r="A403" s="76" t="s">
        <v>934</v>
      </c>
      <c r="B403" s="76" t="s">
        <v>353</v>
      </c>
      <c r="C403" s="93" t="s">
        <v>1624</v>
      </c>
      <c r="D403" s="93" t="s">
        <v>968</v>
      </c>
      <c r="E403" s="124">
        <v>359000</v>
      </c>
      <c r="F403" s="124">
        <v>0</v>
      </c>
      <c r="G403" s="124">
        <v>0</v>
      </c>
      <c r="H403" s="124">
        <v>0</v>
      </c>
      <c r="I403" s="79">
        <f t="shared" si="24"/>
        <v>0</v>
      </c>
      <c r="J403" s="75">
        <v>144000</v>
      </c>
      <c r="K403" s="75">
        <v>35000</v>
      </c>
      <c r="L403" s="75">
        <v>0</v>
      </c>
      <c r="M403" s="75">
        <v>0</v>
      </c>
      <c r="N403" s="75">
        <v>0</v>
      </c>
      <c r="O403" s="75">
        <v>36000</v>
      </c>
      <c r="P403" s="75">
        <v>144000</v>
      </c>
      <c r="Q403" s="75">
        <v>0</v>
      </c>
      <c r="R403" s="75">
        <v>0</v>
      </c>
      <c r="S403" s="99">
        <v>118080</v>
      </c>
      <c r="T403" s="99">
        <v>28700</v>
      </c>
      <c r="U403" s="99">
        <v>32220</v>
      </c>
      <c r="V403" s="140">
        <v>0</v>
      </c>
      <c r="W403" s="140"/>
      <c r="X403" s="99">
        <v>0</v>
      </c>
      <c r="Y403" s="99">
        <v>0</v>
      </c>
      <c r="Z403" s="99">
        <v>36000</v>
      </c>
      <c r="AA403" s="99">
        <v>144000</v>
      </c>
      <c r="AB403" s="99">
        <v>0</v>
      </c>
      <c r="AC403" s="78">
        <f t="shared" si="25"/>
        <v>326780</v>
      </c>
      <c r="AD403" s="78">
        <f t="shared" si="27"/>
        <v>359000</v>
      </c>
      <c r="AE403" s="75">
        <v>0</v>
      </c>
      <c r="AF403" s="77">
        <f t="shared" si="26"/>
        <v>359000</v>
      </c>
      <c r="AG403" s="100" t="s">
        <v>1031</v>
      </c>
      <c r="AH403" s="94" t="s">
        <v>162</v>
      </c>
      <c r="AI403" s="108">
        <v>399</v>
      </c>
    </row>
    <row r="404" spans="1:35" ht="55.2" customHeight="1" x14ac:dyDescent="0.3">
      <c r="A404" s="76" t="s">
        <v>935</v>
      </c>
      <c r="B404" s="76" t="s">
        <v>309</v>
      </c>
      <c r="C404" s="117" t="s">
        <v>1625</v>
      </c>
      <c r="D404" s="93" t="s">
        <v>968</v>
      </c>
      <c r="E404" s="124">
        <v>399500</v>
      </c>
      <c r="F404" s="124">
        <v>56250</v>
      </c>
      <c r="G404" s="124">
        <v>750</v>
      </c>
      <c r="H404" s="124">
        <v>10000</v>
      </c>
      <c r="I404" s="79">
        <f t="shared" si="24"/>
        <v>10750</v>
      </c>
      <c r="J404" s="75">
        <v>144000</v>
      </c>
      <c r="K404" s="75">
        <v>35000</v>
      </c>
      <c r="L404" s="75">
        <v>0</v>
      </c>
      <c r="M404" s="75">
        <v>0</v>
      </c>
      <c r="N404" s="75">
        <v>0</v>
      </c>
      <c r="O404" s="75">
        <v>72000</v>
      </c>
      <c r="P404" s="75">
        <v>144000</v>
      </c>
      <c r="Q404" s="75">
        <v>3750</v>
      </c>
      <c r="R404" s="75">
        <v>46250</v>
      </c>
      <c r="S404" s="99">
        <v>118080</v>
      </c>
      <c r="T404" s="99">
        <v>28700</v>
      </c>
      <c r="U404" s="99">
        <v>32220</v>
      </c>
      <c r="V404" s="140">
        <v>0</v>
      </c>
      <c r="W404" s="140"/>
      <c r="X404" s="99">
        <v>0</v>
      </c>
      <c r="Y404" s="99">
        <v>0</v>
      </c>
      <c r="Z404" s="99">
        <v>72000</v>
      </c>
      <c r="AA404" s="99">
        <v>144000</v>
      </c>
      <c r="AB404" s="99">
        <v>3750</v>
      </c>
      <c r="AC404" s="78">
        <f t="shared" si="25"/>
        <v>366530</v>
      </c>
      <c r="AD404" s="78">
        <f t="shared" si="27"/>
        <v>398750</v>
      </c>
      <c r="AE404" s="75">
        <v>46250</v>
      </c>
      <c r="AF404" s="77">
        <f t="shared" si="26"/>
        <v>445000</v>
      </c>
      <c r="AG404" s="100" t="s">
        <v>1201</v>
      </c>
      <c r="AH404" s="94" t="s">
        <v>162</v>
      </c>
      <c r="AI404" s="108">
        <v>400</v>
      </c>
    </row>
    <row r="405" spans="1:35" ht="55.2" customHeight="1" x14ac:dyDescent="0.3">
      <c r="A405" s="76" t="s">
        <v>936</v>
      </c>
      <c r="B405" s="76" t="s">
        <v>345</v>
      </c>
      <c r="C405" s="95" t="s">
        <v>1626</v>
      </c>
      <c r="D405" s="93" t="s">
        <v>968</v>
      </c>
      <c r="E405" s="98">
        <v>395000</v>
      </c>
      <c r="F405" s="98">
        <v>0</v>
      </c>
      <c r="G405" s="98">
        <v>0</v>
      </c>
      <c r="H405" s="98">
        <v>0</v>
      </c>
      <c r="I405" s="79">
        <f t="shared" si="24"/>
        <v>0</v>
      </c>
      <c r="J405" s="75">
        <v>144000</v>
      </c>
      <c r="K405" s="75">
        <v>35000</v>
      </c>
      <c r="L405" s="75">
        <v>0</v>
      </c>
      <c r="M405" s="75">
        <v>0</v>
      </c>
      <c r="N405" s="75">
        <v>0</v>
      </c>
      <c r="O405" s="75">
        <v>72000</v>
      </c>
      <c r="P405" s="75">
        <v>144000</v>
      </c>
      <c r="Q405" s="75">
        <v>0</v>
      </c>
      <c r="R405" s="75">
        <v>0</v>
      </c>
      <c r="S405" s="99">
        <v>118080</v>
      </c>
      <c r="T405" s="99">
        <v>28700</v>
      </c>
      <c r="U405" s="99">
        <v>32220</v>
      </c>
      <c r="V405" s="140">
        <v>0</v>
      </c>
      <c r="W405" s="140"/>
      <c r="X405" s="99">
        <v>0</v>
      </c>
      <c r="Y405" s="99">
        <v>0</v>
      </c>
      <c r="Z405" s="99">
        <v>72000</v>
      </c>
      <c r="AA405" s="99">
        <v>144000</v>
      </c>
      <c r="AB405" s="99">
        <v>0</v>
      </c>
      <c r="AC405" s="78">
        <f t="shared" si="25"/>
        <v>362780</v>
      </c>
      <c r="AD405" s="78">
        <f t="shared" si="27"/>
        <v>395000</v>
      </c>
      <c r="AE405" s="75">
        <v>0</v>
      </c>
      <c r="AF405" s="77">
        <f t="shared" si="26"/>
        <v>395000</v>
      </c>
      <c r="AG405" s="100" t="s">
        <v>986</v>
      </c>
      <c r="AH405" s="94" t="s">
        <v>162</v>
      </c>
      <c r="AI405" s="108">
        <v>401</v>
      </c>
    </row>
    <row r="406" spans="1:35" ht="55.2" customHeight="1" x14ac:dyDescent="0.3">
      <c r="A406" s="76" t="s">
        <v>937</v>
      </c>
      <c r="B406" s="76" t="s">
        <v>938</v>
      </c>
      <c r="C406" s="95" t="s">
        <v>1627</v>
      </c>
      <c r="D406" s="93" t="s">
        <v>968</v>
      </c>
      <c r="E406" s="98">
        <v>362490</v>
      </c>
      <c r="F406" s="98">
        <v>0</v>
      </c>
      <c r="G406" s="98">
        <v>15490</v>
      </c>
      <c r="H406" s="98">
        <v>0</v>
      </c>
      <c r="I406" s="79">
        <f t="shared" si="24"/>
        <v>15490</v>
      </c>
      <c r="J406" s="75">
        <v>144000</v>
      </c>
      <c r="K406" s="75">
        <v>35000</v>
      </c>
      <c r="L406" s="75">
        <v>0</v>
      </c>
      <c r="M406" s="75">
        <v>0</v>
      </c>
      <c r="N406" s="75">
        <v>0</v>
      </c>
      <c r="O406" s="75">
        <v>72000</v>
      </c>
      <c r="P406" s="75">
        <v>96000</v>
      </c>
      <c r="Q406" s="75">
        <v>0</v>
      </c>
      <c r="R406" s="75">
        <v>0</v>
      </c>
      <c r="S406" s="99">
        <v>118080</v>
      </c>
      <c r="T406" s="99">
        <v>28700</v>
      </c>
      <c r="U406" s="99">
        <v>32220</v>
      </c>
      <c r="V406" s="140">
        <v>0</v>
      </c>
      <c r="W406" s="140"/>
      <c r="X406" s="99">
        <v>0</v>
      </c>
      <c r="Y406" s="99">
        <v>0</v>
      </c>
      <c r="Z406" s="99">
        <v>72000</v>
      </c>
      <c r="AA406" s="99">
        <v>96000</v>
      </c>
      <c r="AB406" s="99">
        <v>0</v>
      </c>
      <c r="AC406" s="78">
        <f t="shared" si="25"/>
        <v>314780</v>
      </c>
      <c r="AD406" s="78">
        <f t="shared" si="27"/>
        <v>347000</v>
      </c>
      <c r="AE406" s="75">
        <v>0</v>
      </c>
      <c r="AF406" s="77">
        <f t="shared" si="26"/>
        <v>347000</v>
      </c>
      <c r="AG406" s="100" t="s">
        <v>1202</v>
      </c>
      <c r="AH406" s="101" t="s">
        <v>162</v>
      </c>
      <c r="AI406" s="108">
        <v>402</v>
      </c>
    </row>
    <row r="407" spans="1:35" ht="55.2" customHeight="1" x14ac:dyDescent="0.3">
      <c r="A407" s="76" t="s">
        <v>939</v>
      </c>
      <c r="B407" s="76" t="s">
        <v>864</v>
      </c>
      <c r="C407" s="95" t="s">
        <v>1628</v>
      </c>
      <c r="D407" s="93" t="s">
        <v>968</v>
      </c>
      <c r="E407" s="98">
        <v>362490</v>
      </c>
      <c r="F407" s="98">
        <v>0</v>
      </c>
      <c r="G407" s="98">
        <v>15490</v>
      </c>
      <c r="H407" s="98">
        <v>0</v>
      </c>
      <c r="I407" s="79">
        <f t="shared" si="24"/>
        <v>15490</v>
      </c>
      <c r="J407" s="75">
        <v>144000</v>
      </c>
      <c r="K407" s="75">
        <v>35000</v>
      </c>
      <c r="L407" s="75">
        <v>0</v>
      </c>
      <c r="M407" s="75">
        <v>0</v>
      </c>
      <c r="N407" s="75">
        <v>0</v>
      </c>
      <c r="O407" s="75">
        <v>72000</v>
      </c>
      <c r="P407" s="75">
        <v>96000</v>
      </c>
      <c r="Q407" s="75">
        <v>0</v>
      </c>
      <c r="R407" s="75">
        <v>0</v>
      </c>
      <c r="S407" s="99">
        <v>118080</v>
      </c>
      <c r="T407" s="99">
        <v>28700</v>
      </c>
      <c r="U407" s="99">
        <v>32220</v>
      </c>
      <c r="V407" s="140">
        <v>0</v>
      </c>
      <c r="W407" s="140"/>
      <c r="X407" s="99">
        <v>0</v>
      </c>
      <c r="Y407" s="99">
        <v>0</v>
      </c>
      <c r="Z407" s="99">
        <v>72000</v>
      </c>
      <c r="AA407" s="99">
        <v>96000</v>
      </c>
      <c r="AB407" s="99">
        <v>0</v>
      </c>
      <c r="AC407" s="78">
        <f t="shared" si="25"/>
        <v>314780</v>
      </c>
      <c r="AD407" s="78">
        <f t="shared" si="27"/>
        <v>347000</v>
      </c>
      <c r="AE407" s="75">
        <v>0</v>
      </c>
      <c r="AF407" s="77">
        <f t="shared" si="26"/>
        <v>347000</v>
      </c>
      <c r="AG407" s="100" t="s">
        <v>1202</v>
      </c>
      <c r="AH407" s="101" t="s">
        <v>162</v>
      </c>
      <c r="AI407" s="108">
        <v>403</v>
      </c>
    </row>
    <row r="408" spans="1:35" ht="55.2" customHeight="1" x14ac:dyDescent="0.3">
      <c r="A408" s="76" t="s">
        <v>940</v>
      </c>
      <c r="B408" s="76" t="s">
        <v>243</v>
      </c>
      <c r="C408" s="95" t="s">
        <v>1629</v>
      </c>
      <c r="D408" s="93" t="s">
        <v>969</v>
      </c>
      <c r="E408" s="98">
        <v>223750</v>
      </c>
      <c r="F408" s="98">
        <v>30000</v>
      </c>
      <c r="G408" s="98">
        <v>44750</v>
      </c>
      <c r="H408" s="98">
        <v>9000</v>
      </c>
      <c r="I408" s="79">
        <f t="shared" si="24"/>
        <v>53750</v>
      </c>
      <c r="J408" s="75">
        <v>144000</v>
      </c>
      <c r="K408" s="75">
        <v>35000</v>
      </c>
      <c r="L408" s="75">
        <v>0</v>
      </c>
      <c r="M408" s="75">
        <v>0</v>
      </c>
      <c r="N408" s="75">
        <v>0</v>
      </c>
      <c r="O408" s="75">
        <v>0</v>
      </c>
      <c r="P408" s="75">
        <v>0</v>
      </c>
      <c r="Q408" s="75">
        <v>0</v>
      </c>
      <c r="R408" s="75">
        <v>21000</v>
      </c>
      <c r="S408" s="99">
        <v>118080</v>
      </c>
      <c r="T408" s="99">
        <v>28700</v>
      </c>
      <c r="U408" s="99">
        <v>32220</v>
      </c>
      <c r="V408" s="140">
        <v>0</v>
      </c>
      <c r="W408" s="140"/>
      <c r="X408" s="99">
        <v>0</v>
      </c>
      <c r="Y408" s="99">
        <v>0</v>
      </c>
      <c r="Z408" s="99">
        <v>0</v>
      </c>
      <c r="AA408" s="99">
        <v>0</v>
      </c>
      <c r="AB408" s="99">
        <v>0</v>
      </c>
      <c r="AC408" s="78">
        <f t="shared" si="25"/>
        <v>146780</v>
      </c>
      <c r="AD408" s="78">
        <f t="shared" si="27"/>
        <v>179000</v>
      </c>
      <c r="AE408" s="75">
        <v>21000</v>
      </c>
      <c r="AF408" s="77">
        <f t="shared" si="26"/>
        <v>200000</v>
      </c>
      <c r="AG408" s="100" t="s">
        <v>1203</v>
      </c>
      <c r="AH408" s="101" t="s">
        <v>163</v>
      </c>
      <c r="AI408" s="108">
        <v>404</v>
      </c>
    </row>
    <row r="409" spans="1:35" ht="55.2" customHeight="1" x14ac:dyDescent="0.3">
      <c r="A409" s="76" t="s">
        <v>941</v>
      </c>
      <c r="B409" s="76" t="s">
        <v>438</v>
      </c>
      <c r="C409" s="95" t="s">
        <v>1630</v>
      </c>
      <c r="D409" s="93" t="s">
        <v>969</v>
      </c>
      <c r="E409" s="98">
        <v>223750</v>
      </c>
      <c r="F409" s="98">
        <v>0</v>
      </c>
      <c r="G409" s="98">
        <v>44750</v>
      </c>
      <c r="H409" s="98">
        <v>0</v>
      </c>
      <c r="I409" s="79">
        <f t="shared" si="24"/>
        <v>44750</v>
      </c>
      <c r="J409" s="75">
        <v>144000</v>
      </c>
      <c r="K409" s="75">
        <v>35000</v>
      </c>
      <c r="L409" s="75">
        <v>0</v>
      </c>
      <c r="M409" s="75">
        <v>0</v>
      </c>
      <c r="N409" s="75">
        <v>0</v>
      </c>
      <c r="O409" s="75">
        <v>0</v>
      </c>
      <c r="P409" s="75">
        <v>0</v>
      </c>
      <c r="Q409" s="75">
        <v>0</v>
      </c>
      <c r="R409" s="75">
        <v>0</v>
      </c>
      <c r="S409" s="99">
        <v>118080</v>
      </c>
      <c r="T409" s="99">
        <v>28700</v>
      </c>
      <c r="U409" s="99">
        <v>32220</v>
      </c>
      <c r="V409" s="140">
        <v>0</v>
      </c>
      <c r="W409" s="140"/>
      <c r="X409" s="99">
        <v>0</v>
      </c>
      <c r="Y409" s="99">
        <v>0</v>
      </c>
      <c r="Z409" s="99">
        <v>0</v>
      </c>
      <c r="AA409" s="99">
        <v>0</v>
      </c>
      <c r="AB409" s="99">
        <v>0</v>
      </c>
      <c r="AC409" s="78">
        <f t="shared" si="25"/>
        <v>146780</v>
      </c>
      <c r="AD409" s="78">
        <f t="shared" si="27"/>
        <v>179000</v>
      </c>
      <c r="AE409" s="75">
        <v>0</v>
      </c>
      <c r="AF409" s="77">
        <f t="shared" si="26"/>
        <v>179000</v>
      </c>
      <c r="AG409" s="100" t="s">
        <v>982</v>
      </c>
      <c r="AH409" s="94" t="s">
        <v>163</v>
      </c>
      <c r="AI409" s="108">
        <v>405</v>
      </c>
    </row>
    <row r="410" spans="1:35" ht="55.2" customHeight="1" x14ac:dyDescent="0.3">
      <c r="A410" s="76" t="s">
        <v>942</v>
      </c>
      <c r="B410" s="76" t="s">
        <v>943</v>
      </c>
      <c r="C410" s="95" t="s">
        <v>1631</v>
      </c>
      <c r="D410" s="93" t="s">
        <v>969</v>
      </c>
      <c r="E410" s="98">
        <v>223750</v>
      </c>
      <c r="F410" s="98">
        <v>0</v>
      </c>
      <c r="G410" s="98">
        <v>44750</v>
      </c>
      <c r="H410" s="98">
        <v>0</v>
      </c>
      <c r="I410" s="79">
        <f t="shared" si="24"/>
        <v>44750</v>
      </c>
      <c r="J410" s="75">
        <v>144000</v>
      </c>
      <c r="K410" s="75">
        <v>35000</v>
      </c>
      <c r="L410" s="75">
        <v>0</v>
      </c>
      <c r="M410" s="75">
        <v>0</v>
      </c>
      <c r="N410" s="75">
        <v>0</v>
      </c>
      <c r="O410" s="75">
        <v>0</v>
      </c>
      <c r="P410" s="75">
        <v>0</v>
      </c>
      <c r="Q410" s="75">
        <v>0</v>
      </c>
      <c r="R410" s="75">
        <v>0</v>
      </c>
      <c r="S410" s="99">
        <v>118080</v>
      </c>
      <c r="T410" s="99">
        <v>28700</v>
      </c>
      <c r="U410" s="99">
        <v>32220</v>
      </c>
      <c r="V410" s="140">
        <v>0</v>
      </c>
      <c r="W410" s="140"/>
      <c r="X410" s="99">
        <v>0</v>
      </c>
      <c r="Y410" s="99">
        <v>0</v>
      </c>
      <c r="Z410" s="99">
        <v>0</v>
      </c>
      <c r="AA410" s="99">
        <v>0</v>
      </c>
      <c r="AB410" s="99">
        <v>0</v>
      </c>
      <c r="AC410" s="78">
        <f t="shared" si="25"/>
        <v>146780</v>
      </c>
      <c r="AD410" s="78">
        <f t="shared" si="27"/>
        <v>179000</v>
      </c>
      <c r="AE410" s="75">
        <v>0</v>
      </c>
      <c r="AF410" s="77">
        <f t="shared" si="26"/>
        <v>179000</v>
      </c>
      <c r="AG410" s="100" t="s">
        <v>982</v>
      </c>
      <c r="AH410" s="94" t="s">
        <v>163</v>
      </c>
      <c r="AI410" s="108">
        <v>406</v>
      </c>
    </row>
    <row r="411" spans="1:35" ht="55.2" customHeight="1" x14ac:dyDescent="0.3">
      <c r="A411" s="76" t="s">
        <v>944</v>
      </c>
      <c r="B411" s="76" t="s">
        <v>397</v>
      </c>
      <c r="C411" s="95" t="s">
        <v>1632</v>
      </c>
      <c r="D411" s="93" t="s">
        <v>968</v>
      </c>
      <c r="E411" s="98">
        <v>998000</v>
      </c>
      <c r="F411" s="98">
        <v>12000</v>
      </c>
      <c r="G411" s="98">
        <v>0</v>
      </c>
      <c r="H411" s="98">
        <v>0</v>
      </c>
      <c r="I411" s="79">
        <f t="shared" si="24"/>
        <v>0</v>
      </c>
      <c r="J411" s="75">
        <v>144000</v>
      </c>
      <c r="K411" s="75">
        <v>35000</v>
      </c>
      <c r="L411" s="75">
        <v>204000</v>
      </c>
      <c r="M411" s="75">
        <v>165000</v>
      </c>
      <c r="N411" s="75">
        <v>30000</v>
      </c>
      <c r="O411" s="75">
        <v>72000</v>
      </c>
      <c r="P411" s="75">
        <v>348000</v>
      </c>
      <c r="Q411" s="75">
        <v>0</v>
      </c>
      <c r="R411" s="75">
        <v>12000</v>
      </c>
      <c r="S411" s="99">
        <v>118080</v>
      </c>
      <c r="T411" s="99">
        <v>28700</v>
      </c>
      <c r="U411" s="99">
        <v>32220</v>
      </c>
      <c r="V411" s="140">
        <v>204000</v>
      </c>
      <c r="W411" s="140"/>
      <c r="X411" s="99">
        <v>165000</v>
      </c>
      <c r="Y411" s="99">
        <v>30000</v>
      </c>
      <c r="Z411" s="99">
        <v>72000</v>
      </c>
      <c r="AA411" s="99">
        <v>348000</v>
      </c>
      <c r="AB411" s="99">
        <v>0</v>
      </c>
      <c r="AC411" s="78">
        <f t="shared" si="25"/>
        <v>965780</v>
      </c>
      <c r="AD411" s="78">
        <f t="shared" si="27"/>
        <v>998000</v>
      </c>
      <c r="AE411" s="75">
        <v>12000</v>
      </c>
      <c r="AF411" s="77">
        <f t="shared" si="26"/>
        <v>1010000</v>
      </c>
      <c r="AG411" s="100" t="s">
        <v>1204</v>
      </c>
      <c r="AH411" s="94" t="s">
        <v>162</v>
      </c>
      <c r="AI411" s="108">
        <v>407</v>
      </c>
    </row>
    <row r="412" spans="1:35" ht="55.2" customHeight="1" x14ac:dyDescent="0.3">
      <c r="A412" s="76" t="s">
        <v>945</v>
      </c>
      <c r="B412" s="76" t="s">
        <v>349</v>
      </c>
      <c r="C412" s="95" t="s">
        <v>1633</v>
      </c>
      <c r="D412" s="93" t="s">
        <v>968</v>
      </c>
      <c r="E412" s="98">
        <v>671333</v>
      </c>
      <c r="F412" s="98">
        <v>0</v>
      </c>
      <c r="G412" s="98">
        <v>0</v>
      </c>
      <c r="H412" s="98">
        <v>0</v>
      </c>
      <c r="I412" s="79">
        <f t="shared" si="24"/>
        <v>0</v>
      </c>
      <c r="J412" s="75">
        <v>144000</v>
      </c>
      <c r="K412" s="75">
        <v>23333</v>
      </c>
      <c r="L412" s="75">
        <v>144000</v>
      </c>
      <c r="M412" s="75">
        <v>0</v>
      </c>
      <c r="N412" s="75">
        <v>0</v>
      </c>
      <c r="O412" s="75">
        <v>72000</v>
      </c>
      <c r="P412" s="75">
        <v>288000</v>
      </c>
      <c r="Q412" s="75">
        <v>0</v>
      </c>
      <c r="R412" s="75">
        <v>0</v>
      </c>
      <c r="S412" s="99">
        <v>118080</v>
      </c>
      <c r="T412" s="99">
        <v>19133</v>
      </c>
      <c r="U412" s="99">
        <v>30120</v>
      </c>
      <c r="V412" s="140">
        <v>144000</v>
      </c>
      <c r="W412" s="140"/>
      <c r="X412" s="99">
        <v>0</v>
      </c>
      <c r="Y412" s="99">
        <v>0</v>
      </c>
      <c r="Z412" s="99">
        <v>72000</v>
      </c>
      <c r="AA412" s="99">
        <v>288000</v>
      </c>
      <c r="AB412" s="99">
        <v>0</v>
      </c>
      <c r="AC412" s="78">
        <f t="shared" si="25"/>
        <v>641213</v>
      </c>
      <c r="AD412" s="78">
        <f t="shared" si="27"/>
        <v>671333</v>
      </c>
      <c r="AE412" s="75">
        <v>0</v>
      </c>
      <c r="AF412" s="77">
        <f t="shared" si="26"/>
        <v>671333</v>
      </c>
      <c r="AG412" s="100" t="s">
        <v>1205</v>
      </c>
      <c r="AH412" s="94" t="s">
        <v>162</v>
      </c>
      <c r="AI412" s="108">
        <v>408</v>
      </c>
    </row>
    <row r="413" spans="1:35" ht="55.2" customHeight="1" x14ac:dyDescent="0.3">
      <c r="A413" s="76" t="s">
        <v>946</v>
      </c>
      <c r="B413" s="76">
        <v>85518483</v>
      </c>
      <c r="C413" s="93" t="s">
        <v>1634</v>
      </c>
      <c r="D413" s="93" t="s">
        <v>969</v>
      </c>
      <c r="E413" s="98">
        <v>205513</v>
      </c>
      <c r="F413" s="98">
        <v>100000</v>
      </c>
      <c r="G413" s="98">
        <v>41263</v>
      </c>
      <c r="H413" s="98">
        <v>30000</v>
      </c>
      <c r="I413" s="79">
        <f t="shared" si="24"/>
        <v>71263</v>
      </c>
      <c r="J413" s="75">
        <v>108000</v>
      </c>
      <c r="K413" s="75">
        <v>26250</v>
      </c>
      <c r="L413" s="75">
        <v>0</v>
      </c>
      <c r="M413" s="75">
        <v>0</v>
      </c>
      <c r="N413" s="75">
        <v>0</v>
      </c>
      <c r="O413" s="75">
        <v>0</v>
      </c>
      <c r="P413" s="75">
        <v>0</v>
      </c>
      <c r="Q413" s="75">
        <v>30000</v>
      </c>
      <c r="R413" s="75">
        <v>70000</v>
      </c>
      <c r="S413" s="99">
        <v>88560</v>
      </c>
      <c r="T413" s="99">
        <v>21525</v>
      </c>
      <c r="U413" s="99">
        <v>24165</v>
      </c>
      <c r="V413" s="140">
        <v>0</v>
      </c>
      <c r="W413" s="140"/>
      <c r="X413" s="99">
        <v>0</v>
      </c>
      <c r="Y413" s="99">
        <v>0</v>
      </c>
      <c r="Z413" s="99">
        <v>0</v>
      </c>
      <c r="AA413" s="99">
        <v>0</v>
      </c>
      <c r="AB413" s="99">
        <v>30000</v>
      </c>
      <c r="AC413" s="78">
        <f t="shared" si="25"/>
        <v>140085</v>
      </c>
      <c r="AD413" s="78">
        <f t="shared" si="27"/>
        <v>164250</v>
      </c>
      <c r="AE413" s="75">
        <v>70000</v>
      </c>
      <c r="AF413" s="77">
        <f t="shared" si="26"/>
        <v>234250</v>
      </c>
      <c r="AG413" s="100" t="s">
        <v>1206</v>
      </c>
      <c r="AH413" s="94" t="s">
        <v>163</v>
      </c>
      <c r="AI413" s="108">
        <v>409</v>
      </c>
    </row>
    <row r="414" spans="1:35" ht="55.2" customHeight="1" x14ac:dyDescent="0.3">
      <c r="A414" s="76" t="s">
        <v>947</v>
      </c>
      <c r="B414" s="76">
        <v>97946854</v>
      </c>
      <c r="C414" s="93" t="s">
        <v>1635</v>
      </c>
      <c r="D414" s="93" t="s">
        <v>968</v>
      </c>
      <c r="E414" s="98">
        <v>382000</v>
      </c>
      <c r="F414" s="98">
        <v>0</v>
      </c>
      <c r="G414" s="98">
        <v>0</v>
      </c>
      <c r="H414" s="98">
        <v>0</v>
      </c>
      <c r="I414" s="79">
        <f t="shared" si="24"/>
        <v>0</v>
      </c>
      <c r="J414" s="75">
        <v>144000</v>
      </c>
      <c r="K414" s="75">
        <v>40000</v>
      </c>
      <c r="L414" s="75">
        <v>0</v>
      </c>
      <c r="M414" s="75">
        <v>0</v>
      </c>
      <c r="N414" s="75">
        <v>0</v>
      </c>
      <c r="O414" s="75">
        <v>36000</v>
      </c>
      <c r="P414" s="75">
        <v>144000</v>
      </c>
      <c r="Q414" s="75">
        <v>18000</v>
      </c>
      <c r="R414" s="75">
        <v>0</v>
      </c>
      <c r="S414" s="99">
        <v>118080</v>
      </c>
      <c r="T414" s="99">
        <v>32800</v>
      </c>
      <c r="U414" s="99">
        <v>33120</v>
      </c>
      <c r="V414" s="140">
        <v>0</v>
      </c>
      <c r="W414" s="140"/>
      <c r="X414" s="99">
        <v>0</v>
      </c>
      <c r="Y414" s="99">
        <v>0</v>
      </c>
      <c r="Z414" s="99">
        <v>36000</v>
      </c>
      <c r="AA414" s="99">
        <v>144000</v>
      </c>
      <c r="AB414" s="99">
        <v>18000</v>
      </c>
      <c r="AC414" s="78">
        <f t="shared" si="25"/>
        <v>348880</v>
      </c>
      <c r="AD414" s="78">
        <f t="shared" si="27"/>
        <v>382000</v>
      </c>
      <c r="AE414" s="75">
        <v>0</v>
      </c>
      <c r="AF414" s="77">
        <f t="shared" si="26"/>
        <v>382000</v>
      </c>
      <c r="AG414" s="100" t="s">
        <v>1207</v>
      </c>
      <c r="AH414" s="94" t="s">
        <v>162</v>
      </c>
      <c r="AI414" s="108">
        <v>410</v>
      </c>
    </row>
    <row r="415" spans="1:35" ht="55.2" customHeight="1" x14ac:dyDescent="0.3">
      <c r="A415" s="76" t="s">
        <v>948</v>
      </c>
      <c r="B415" s="76">
        <v>21310620</v>
      </c>
      <c r="C415" s="93" t="s">
        <v>1636</v>
      </c>
      <c r="D415" s="93" t="s">
        <v>968</v>
      </c>
      <c r="E415" s="98">
        <v>1452500</v>
      </c>
      <c r="F415" s="98">
        <v>0</v>
      </c>
      <c r="G415" s="98">
        <v>0</v>
      </c>
      <c r="H415" s="98">
        <v>0</v>
      </c>
      <c r="I415" s="79">
        <f t="shared" si="24"/>
        <v>0</v>
      </c>
      <c r="J415" s="75">
        <v>144000</v>
      </c>
      <c r="K415" s="75">
        <v>35000</v>
      </c>
      <c r="L415" s="75">
        <v>288000</v>
      </c>
      <c r="M415" s="75">
        <v>445500</v>
      </c>
      <c r="N415" s="75">
        <v>72000</v>
      </c>
      <c r="O415" s="75">
        <v>36000</v>
      </c>
      <c r="P415" s="75">
        <v>432000</v>
      </c>
      <c r="Q415" s="75">
        <v>0</v>
      </c>
      <c r="R415" s="75">
        <v>0</v>
      </c>
      <c r="S415" s="99">
        <v>118080</v>
      </c>
      <c r="T415" s="99">
        <v>28700</v>
      </c>
      <c r="U415" s="99">
        <v>32220</v>
      </c>
      <c r="V415" s="140">
        <v>288000</v>
      </c>
      <c r="W415" s="140"/>
      <c r="X415" s="99">
        <v>445500</v>
      </c>
      <c r="Y415" s="99">
        <v>72000</v>
      </c>
      <c r="Z415" s="99">
        <v>36000</v>
      </c>
      <c r="AA415" s="99">
        <v>432000</v>
      </c>
      <c r="AB415" s="99">
        <v>0</v>
      </c>
      <c r="AC415" s="78">
        <f t="shared" si="25"/>
        <v>1420280</v>
      </c>
      <c r="AD415" s="78">
        <f t="shared" si="27"/>
        <v>1452500</v>
      </c>
      <c r="AE415" s="75">
        <v>0</v>
      </c>
      <c r="AF415" s="77">
        <f t="shared" si="26"/>
        <v>1452500</v>
      </c>
      <c r="AG415" s="100" t="s">
        <v>1208</v>
      </c>
      <c r="AH415" s="94" t="s">
        <v>162</v>
      </c>
      <c r="AI415" s="108">
        <v>411</v>
      </c>
    </row>
    <row r="416" spans="1:35" ht="55.2" customHeight="1" x14ac:dyDescent="0.3">
      <c r="A416" s="76" t="s">
        <v>949</v>
      </c>
      <c r="B416" s="76">
        <v>92070381</v>
      </c>
      <c r="C416" s="93" t="s">
        <v>1637</v>
      </c>
      <c r="D416" s="93" t="s">
        <v>968</v>
      </c>
      <c r="E416" s="98">
        <v>603408</v>
      </c>
      <c r="F416" s="98">
        <v>0</v>
      </c>
      <c r="G416" s="98">
        <v>0</v>
      </c>
      <c r="H416" s="98">
        <v>0</v>
      </c>
      <c r="I416" s="79">
        <f t="shared" si="24"/>
        <v>0</v>
      </c>
      <c r="J416" s="75">
        <v>60000</v>
      </c>
      <c r="K416" s="75">
        <v>14583</v>
      </c>
      <c r="L416" s="75">
        <v>120000</v>
      </c>
      <c r="M416" s="75">
        <v>198825</v>
      </c>
      <c r="N416" s="75">
        <v>30000</v>
      </c>
      <c r="O416" s="75">
        <v>0</v>
      </c>
      <c r="P416" s="75">
        <v>180000</v>
      </c>
      <c r="Q416" s="75">
        <v>0</v>
      </c>
      <c r="R416" s="75">
        <v>0</v>
      </c>
      <c r="S416" s="99">
        <v>49200</v>
      </c>
      <c r="T416" s="99">
        <v>11958</v>
      </c>
      <c r="U416" s="99">
        <v>13425</v>
      </c>
      <c r="V416" s="140">
        <v>120000</v>
      </c>
      <c r="W416" s="140"/>
      <c r="X416" s="99">
        <v>198825</v>
      </c>
      <c r="Y416" s="99">
        <v>30000</v>
      </c>
      <c r="Z416" s="99">
        <v>0</v>
      </c>
      <c r="AA416" s="99">
        <v>180000</v>
      </c>
      <c r="AB416" s="99">
        <v>0</v>
      </c>
      <c r="AC416" s="78">
        <f t="shared" si="25"/>
        <v>589983</v>
      </c>
      <c r="AD416" s="78">
        <f t="shared" si="27"/>
        <v>603408</v>
      </c>
      <c r="AE416" s="75">
        <v>0</v>
      </c>
      <c r="AF416" s="77">
        <f t="shared" si="26"/>
        <v>603408</v>
      </c>
      <c r="AG416" s="100" t="s">
        <v>1209</v>
      </c>
      <c r="AH416" s="94" t="s">
        <v>162</v>
      </c>
      <c r="AI416" s="108">
        <v>412</v>
      </c>
    </row>
    <row r="417" spans="1:35" ht="55.2" customHeight="1" x14ac:dyDescent="0.3">
      <c r="A417" s="76" t="s">
        <v>950</v>
      </c>
      <c r="B417" s="76">
        <v>99144492</v>
      </c>
      <c r="C417" s="93" t="s">
        <v>1638</v>
      </c>
      <c r="D417" s="93" t="s">
        <v>968</v>
      </c>
      <c r="E417" s="98">
        <v>380416</v>
      </c>
      <c r="F417" s="98">
        <v>0</v>
      </c>
      <c r="G417" s="98">
        <v>0</v>
      </c>
      <c r="H417" s="98">
        <v>0</v>
      </c>
      <c r="I417" s="79">
        <f t="shared" si="24"/>
        <v>0</v>
      </c>
      <c r="J417" s="75">
        <v>144000</v>
      </c>
      <c r="K417" s="75">
        <v>20416</v>
      </c>
      <c r="L417" s="75">
        <v>0</v>
      </c>
      <c r="M417" s="75">
        <v>0</v>
      </c>
      <c r="N417" s="75">
        <v>0</v>
      </c>
      <c r="O417" s="75">
        <v>72000</v>
      </c>
      <c r="P417" s="75">
        <v>144000</v>
      </c>
      <c r="Q417" s="75">
        <v>0</v>
      </c>
      <c r="R417" s="75">
        <v>0</v>
      </c>
      <c r="S417" s="99">
        <v>118080</v>
      </c>
      <c r="T417" s="99">
        <v>16741</v>
      </c>
      <c r="U417" s="99">
        <v>29595</v>
      </c>
      <c r="V417" s="140">
        <v>0</v>
      </c>
      <c r="W417" s="140"/>
      <c r="X417" s="99">
        <v>0</v>
      </c>
      <c r="Y417" s="99">
        <v>0</v>
      </c>
      <c r="Z417" s="99">
        <v>72000</v>
      </c>
      <c r="AA417" s="99">
        <v>144000</v>
      </c>
      <c r="AB417" s="99">
        <v>0</v>
      </c>
      <c r="AC417" s="78">
        <f t="shared" si="25"/>
        <v>350821</v>
      </c>
      <c r="AD417" s="78">
        <f t="shared" si="27"/>
        <v>380416</v>
      </c>
      <c r="AE417" s="75">
        <v>0</v>
      </c>
      <c r="AF417" s="77">
        <f t="shared" si="26"/>
        <v>380416</v>
      </c>
      <c r="AG417" s="100" t="s">
        <v>1210</v>
      </c>
      <c r="AH417" s="94" t="s">
        <v>162</v>
      </c>
      <c r="AI417" s="108">
        <v>413</v>
      </c>
    </row>
    <row r="418" spans="1:35" ht="55.2" customHeight="1" x14ac:dyDescent="0.3">
      <c r="A418" s="76" t="s">
        <v>951</v>
      </c>
      <c r="B418" s="76">
        <v>17034898</v>
      </c>
      <c r="C418" s="93" t="s">
        <v>1639</v>
      </c>
      <c r="D418" s="93" t="s">
        <v>968</v>
      </c>
      <c r="E418" s="98">
        <v>594166</v>
      </c>
      <c r="F418" s="98">
        <v>45000</v>
      </c>
      <c r="G418" s="98">
        <v>21166</v>
      </c>
      <c r="H418" s="98">
        <v>0</v>
      </c>
      <c r="I418" s="79">
        <f t="shared" si="24"/>
        <v>21166</v>
      </c>
      <c r="J418" s="75">
        <v>144000</v>
      </c>
      <c r="K418" s="75">
        <v>40000</v>
      </c>
      <c r="L418" s="75">
        <v>144000</v>
      </c>
      <c r="M418" s="75">
        <v>0</v>
      </c>
      <c r="N418" s="75">
        <v>0</v>
      </c>
      <c r="O418" s="75">
        <v>72000</v>
      </c>
      <c r="P418" s="75">
        <v>168000</v>
      </c>
      <c r="Q418" s="75">
        <v>5000</v>
      </c>
      <c r="R418" s="75">
        <v>45000</v>
      </c>
      <c r="S418" s="99">
        <v>118080</v>
      </c>
      <c r="T418" s="99">
        <v>32800</v>
      </c>
      <c r="U418" s="99">
        <v>33120</v>
      </c>
      <c r="V418" s="140">
        <v>144000</v>
      </c>
      <c r="W418" s="140"/>
      <c r="X418" s="99">
        <v>0</v>
      </c>
      <c r="Y418" s="99">
        <v>0</v>
      </c>
      <c r="Z418" s="99">
        <v>72000</v>
      </c>
      <c r="AA418" s="99">
        <v>168000</v>
      </c>
      <c r="AB418" s="99">
        <v>5000</v>
      </c>
      <c r="AC418" s="78">
        <f t="shared" si="25"/>
        <v>539880</v>
      </c>
      <c r="AD418" s="78">
        <f t="shared" si="27"/>
        <v>573000</v>
      </c>
      <c r="AE418" s="75">
        <v>45000</v>
      </c>
      <c r="AF418" s="77">
        <f t="shared" si="26"/>
        <v>618000</v>
      </c>
      <c r="AG418" s="100" t="s">
        <v>1211</v>
      </c>
      <c r="AH418" s="94" t="s">
        <v>162</v>
      </c>
      <c r="AI418" s="108">
        <v>414</v>
      </c>
    </row>
    <row r="419" spans="1:35" ht="55.2" customHeight="1" x14ac:dyDescent="0.3">
      <c r="A419" s="76" t="s">
        <v>952</v>
      </c>
      <c r="B419" s="76">
        <v>15564218</v>
      </c>
      <c r="C419" s="93" t="s">
        <v>1640</v>
      </c>
      <c r="D419" s="93" t="s">
        <v>969</v>
      </c>
      <c r="E419" s="98">
        <v>220104</v>
      </c>
      <c r="F419" s="98">
        <v>0</v>
      </c>
      <c r="G419" s="98">
        <v>44021</v>
      </c>
      <c r="H419" s="98">
        <v>0</v>
      </c>
      <c r="I419" s="79">
        <f t="shared" si="24"/>
        <v>44021</v>
      </c>
      <c r="J419" s="75">
        <v>144000</v>
      </c>
      <c r="K419" s="75">
        <v>32083</v>
      </c>
      <c r="L419" s="75">
        <v>0</v>
      </c>
      <c r="M419" s="75">
        <v>0</v>
      </c>
      <c r="N419" s="75">
        <v>0</v>
      </c>
      <c r="O419" s="75">
        <v>0</v>
      </c>
      <c r="P419" s="75">
        <v>0</v>
      </c>
      <c r="Q419" s="75">
        <v>0</v>
      </c>
      <c r="R419" s="75">
        <v>0</v>
      </c>
      <c r="S419" s="99">
        <v>118080</v>
      </c>
      <c r="T419" s="99">
        <v>26308</v>
      </c>
      <c r="U419" s="99">
        <v>31695</v>
      </c>
      <c r="V419" s="140">
        <v>0</v>
      </c>
      <c r="W419" s="140"/>
      <c r="X419" s="99">
        <v>0</v>
      </c>
      <c r="Y419" s="99">
        <v>0</v>
      </c>
      <c r="Z419" s="99">
        <v>0</v>
      </c>
      <c r="AA419" s="99">
        <v>0</v>
      </c>
      <c r="AB419" s="99">
        <v>0</v>
      </c>
      <c r="AC419" s="78">
        <f t="shared" si="25"/>
        <v>144388</v>
      </c>
      <c r="AD419" s="78">
        <f t="shared" si="27"/>
        <v>176083</v>
      </c>
      <c r="AE419" s="75">
        <v>0</v>
      </c>
      <c r="AF419" s="77">
        <f t="shared" si="26"/>
        <v>176083</v>
      </c>
      <c r="AG419" s="100" t="s">
        <v>1212</v>
      </c>
      <c r="AH419" s="94" t="s">
        <v>163</v>
      </c>
      <c r="AI419" s="108">
        <v>415</v>
      </c>
    </row>
    <row r="420" spans="1:35" ht="55.2" customHeight="1" x14ac:dyDescent="0.3">
      <c r="A420" s="76" t="s">
        <v>953</v>
      </c>
      <c r="B420" s="76" t="s">
        <v>200</v>
      </c>
      <c r="C420" s="93" t="s">
        <v>1262</v>
      </c>
      <c r="D420" s="93" t="s">
        <v>968</v>
      </c>
      <c r="E420" s="98">
        <v>347000</v>
      </c>
      <c r="F420" s="98">
        <v>0</v>
      </c>
      <c r="G420" s="98">
        <v>0</v>
      </c>
      <c r="H420" s="98">
        <v>0</v>
      </c>
      <c r="I420" s="79">
        <f t="shared" si="24"/>
        <v>0</v>
      </c>
      <c r="J420" s="75">
        <v>120000</v>
      </c>
      <c r="K420" s="75">
        <v>35000</v>
      </c>
      <c r="L420" s="75">
        <v>0</v>
      </c>
      <c r="M420" s="75">
        <v>0</v>
      </c>
      <c r="N420" s="75">
        <v>0</v>
      </c>
      <c r="O420" s="75">
        <v>72000</v>
      </c>
      <c r="P420" s="75">
        <v>120000</v>
      </c>
      <c r="Q420" s="75">
        <v>0</v>
      </c>
      <c r="R420" s="75">
        <v>0</v>
      </c>
      <c r="S420" s="99">
        <v>98400</v>
      </c>
      <c r="T420" s="99">
        <v>28700</v>
      </c>
      <c r="U420" s="99">
        <v>27900</v>
      </c>
      <c r="V420" s="140">
        <v>0</v>
      </c>
      <c r="W420" s="140"/>
      <c r="X420" s="99">
        <v>0</v>
      </c>
      <c r="Y420" s="99">
        <v>0</v>
      </c>
      <c r="Z420" s="99">
        <v>72000</v>
      </c>
      <c r="AA420" s="99">
        <v>120000</v>
      </c>
      <c r="AB420" s="99">
        <v>0</v>
      </c>
      <c r="AC420" s="78">
        <f t="shared" si="25"/>
        <v>319100</v>
      </c>
      <c r="AD420" s="78">
        <f t="shared" si="27"/>
        <v>347000</v>
      </c>
      <c r="AE420" s="75">
        <v>0</v>
      </c>
      <c r="AF420" s="77">
        <f t="shared" si="26"/>
        <v>347000</v>
      </c>
      <c r="AG420" s="100" t="s">
        <v>1213</v>
      </c>
      <c r="AH420" s="94" t="s">
        <v>162</v>
      </c>
      <c r="AI420" s="108">
        <v>416</v>
      </c>
    </row>
    <row r="421" spans="1:35" ht="55.2" customHeight="1" x14ac:dyDescent="0.3">
      <c r="A421" s="76" t="s">
        <v>954</v>
      </c>
      <c r="B421" s="76">
        <v>82710943</v>
      </c>
      <c r="C421" s="95" t="s">
        <v>1641</v>
      </c>
      <c r="D421" s="93" t="s">
        <v>969</v>
      </c>
      <c r="E421" s="98">
        <v>186458</v>
      </c>
      <c r="F421" s="98">
        <v>0</v>
      </c>
      <c r="G421" s="98">
        <v>37292</v>
      </c>
      <c r="H421" s="98">
        <v>0</v>
      </c>
      <c r="I421" s="79">
        <f t="shared" si="24"/>
        <v>37292</v>
      </c>
      <c r="J421" s="75">
        <v>120000</v>
      </c>
      <c r="K421" s="75">
        <v>29166</v>
      </c>
      <c r="L421" s="75">
        <v>0</v>
      </c>
      <c r="M421" s="75">
        <v>0</v>
      </c>
      <c r="N421" s="75">
        <v>0</v>
      </c>
      <c r="O421" s="75">
        <v>0</v>
      </c>
      <c r="P421" s="75">
        <v>0</v>
      </c>
      <c r="Q421" s="75">
        <v>0</v>
      </c>
      <c r="R421" s="75">
        <v>0</v>
      </c>
      <c r="S421" s="99">
        <v>98400</v>
      </c>
      <c r="T421" s="99">
        <v>23916</v>
      </c>
      <c r="U421" s="99">
        <v>26850</v>
      </c>
      <c r="V421" s="140">
        <v>0</v>
      </c>
      <c r="W421" s="140"/>
      <c r="X421" s="99">
        <v>0</v>
      </c>
      <c r="Y421" s="99">
        <v>0</v>
      </c>
      <c r="Z421" s="99">
        <v>0</v>
      </c>
      <c r="AA421" s="99">
        <v>0</v>
      </c>
      <c r="AB421" s="99">
        <v>0</v>
      </c>
      <c r="AC421" s="78">
        <f t="shared" si="25"/>
        <v>122316</v>
      </c>
      <c r="AD421" s="78">
        <f t="shared" si="27"/>
        <v>149166</v>
      </c>
      <c r="AE421" s="75">
        <v>0</v>
      </c>
      <c r="AF421" s="77">
        <f t="shared" si="26"/>
        <v>149166</v>
      </c>
      <c r="AG421" s="100" t="s">
        <v>1214</v>
      </c>
      <c r="AH421" s="94" t="s">
        <v>163</v>
      </c>
      <c r="AI421" s="108">
        <v>417</v>
      </c>
    </row>
    <row r="422" spans="1:35" ht="55.2" customHeight="1" x14ac:dyDescent="0.3">
      <c r="A422" s="76" t="s">
        <v>955</v>
      </c>
      <c r="B422" s="76" t="s">
        <v>338</v>
      </c>
      <c r="C422" s="95" t="s">
        <v>1642</v>
      </c>
      <c r="D422" s="93" t="s">
        <v>969</v>
      </c>
      <c r="E422" s="98">
        <v>115000</v>
      </c>
      <c r="F422" s="98">
        <v>0</v>
      </c>
      <c r="G422" s="98">
        <v>23000</v>
      </c>
      <c r="H422" s="98">
        <v>0</v>
      </c>
      <c r="I422" s="79">
        <f t="shared" si="24"/>
        <v>23000</v>
      </c>
      <c r="J422" s="75">
        <v>72000</v>
      </c>
      <c r="K422" s="75">
        <v>20000</v>
      </c>
      <c r="L422" s="75">
        <v>0</v>
      </c>
      <c r="M422" s="75">
        <v>0</v>
      </c>
      <c r="N422" s="75">
        <v>0</v>
      </c>
      <c r="O422" s="75">
        <v>0</v>
      </c>
      <c r="P422" s="75">
        <v>0</v>
      </c>
      <c r="Q422" s="75">
        <v>0</v>
      </c>
      <c r="R422" s="75">
        <v>0</v>
      </c>
      <c r="S422" s="99">
        <v>59040</v>
      </c>
      <c r="T422" s="99">
        <v>16400</v>
      </c>
      <c r="U422" s="99">
        <v>16560</v>
      </c>
      <c r="V422" s="140">
        <v>0</v>
      </c>
      <c r="W422" s="140"/>
      <c r="X422" s="99">
        <v>0</v>
      </c>
      <c r="Y422" s="99">
        <v>0</v>
      </c>
      <c r="Z422" s="99">
        <v>0</v>
      </c>
      <c r="AA422" s="99">
        <v>0</v>
      </c>
      <c r="AB422" s="99">
        <v>0</v>
      </c>
      <c r="AC422" s="78">
        <f t="shared" si="25"/>
        <v>75440</v>
      </c>
      <c r="AD422" s="78">
        <f t="shared" si="27"/>
        <v>92000</v>
      </c>
      <c r="AE422" s="75">
        <v>0</v>
      </c>
      <c r="AF422" s="77">
        <f t="shared" si="26"/>
        <v>92000</v>
      </c>
      <c r="AG422" s="100" t="s">
        <v>1215</v>
      </c>
      <c r="AH422" s="94" t="s">
        <v>163</v>
      </c>
      <c r="AI422" s="108">
        <v>418</v>
      </c>
    </row>
    <row r="423" spans="1:35" ht="55.2" customHeight="1" x14ac:dyDescent="0.3">
      <c r="A423" s="76" t="s">
        <v>1675</v>
      </c>
      <c r="B423" s="76">
        <v>81115306</v>
      </c>
      <c r="C423" s="93" t="s">
        <v>1643</v>
      </c>
      <c r="D423" s="93" t="s">
        <v>969</v>
      </c>
      <c r="E423" s="98">
        <v>96958</v>
      </c>
      <c r="F423" s="98">
        <v>0</v>
      </c>
      <c r="G423" s="98">
        <v>22375</v>
      </c>
      <c r="H423" s="98">
        <v>0</v>
      </c>
      <c r="I423" s="79">
        <f t="shared" si="24"/>
        <v>22375</v>
      </c>
      <c r="J423" s="75">
        <v>60000</v>
      </c>
      <c r="K423" s="75">
        <v>14583</v>
      </c>
      <c r="L423" s="75">
        <v>0</v>
      </c>
      <c r="M423" s="75">
        <v>0</v>
      </c>
      <c r="N423" s="75">
        <v>0</v>
      </c>
      <c r="O423" s="75">
        <v>0</v>
      </c>
      <c r="P423" s="75">
        <v>0</v>
      </c>
      <c r="Q423" s="75">
        <v>0</v>
      </c>
      <c r="R423" s="75">
        <v>0</v>
      </c>
      <c r="S423" s="99">
        <v>49200</v>
      </c>
      <c r="T423" s="99">
        <v>11958</v>
      </c>
      <c r="U423" s="99">
        <v>13425</v>
      </c>
      <c r="V423" s="140">
        <v>0</v>
      </c>
      <c r="W423" s="140"/>
      <c r="X423" s="99">
        <v>0</v>
      </c>
      <c r="Y423" s="99">
        <v>0</v>
      </c>
      <c r="Z423" s="99">
        <v>0</v>
      </c>
      <c r="AA423" s="99">
        <v>0</v>
      </c>
      <c r="AB423" s="99">
        <v>0</v>
      </c>
      <c r="AC423" s="78">
        <f t="shared" si="25"/>
        <v>61158</v>
      </c>
      <c r="AD423" s="78">
        <f t="shared" si="27"/>
        <v>74583</v>
      </c>
      <c r="AE423" s="75">
        <v>0</v>
      </c>
      <c r="AF423" s="77">
        <f t="shared" si="26"/>
        <v>74583</v>
      </c>
      <c r="AG423" s="100" t="s">
        <v>1216</v>
      </c>
      <c r="AH423" s="94" t="s">
        <v>163</v>
      </c>
      <c r="AI423" s="108">
        <v>419</v>
      </c>
    </row>
    <row r="424" spans="1:35" ht="55.2" customHeight="1" x14ac:dyDescent="0.3">
      <c r="A424" s="76" t="s">
        <v>1676</v>
      </c>
      <c r="B424" s="76">
        <v>92174581</v>
      </c>
      <c r="C424" s="93" t="s">
        <v>1644</v>
      </c>
      <c r="D424" s="93" t="s">
        <v>969</v>
      </c>
      <c r="E424" s="98">
        <v>109129</v>
      </c>
      <c r="F424" s="98">
        <v>129000</v>
      </c>
      <c r="G424" s="98">
        <v>24546</v>
      </c>
      <c r="H424" s="98">
        <v>39000</v>
      </c>
      <c r="I424" s="79">
        <f t="shared" si="24"/>
        <v>63546</v>
      </c>
      <c r="J424" s="75">
        <v>60000</v>
      </c>
      <c r="K424" s="75">
        <v>14583</v>
      </c>
      <c r="L424" s="75">
        <v>0</v>
      </c>
      <c r="M424" s="75">
        <v>0</v>
      </c>
      <c r="N424" s="75">
        <v>0</v>
      </c>
      <c r="O424" s="75">
        <v>0</v>
      </c>
      <c r="P424" s="75">
        <v>0</v>
      </c>
      <c r="Q424" s="75">
        <v>10000</v>
      </c>
      <c r="R424" s="75">
        <v>90000</v>
      </c>
      <c r="S424" s="99">
        <v>49200</v>
      </c>
      <c r="T424" s="99">
        <v>11958</v>
      </c>
      <c r="U424" s="99">
        <v>13425</v>
      </c>
      <c r="V424" s="140">
        <v>0</v>
      </c>
      <c r="W424" s="140"/>
      <c r="X424" s="99">
        <v>0</v>
      </c>
      <c r="Y424" s="99">
        <v>0</v>
      </c>
      <c r="Z424" s="99">
        <v>0</v>
      </c>
      <c r="AA424" s="99">
        <v>0</v>
      </c>
      <c r="AB424" s="99">
        <v>10000</v>
      </c>
      <c r="AC424" s="78">
        <f t="shared" si="25"/>
        <v>71158</v>
      </c>
      <c r="AD424" s="78">
        <f t="shared" si="27"/>
        <v>84583</v>
      </c>
      <c r="AE424" s="75">
        <v>90000</v>
      </c>
      <c r="AF424" s="77">
        <f t="shared" si="26"/>
        <v>174583</v>
      </c>
      <c r="AG424" s="100" t="s">
        <v>1217</v>
      </c>
      <c r="AH424" s="94" t="s">
        <v>163</v>
      </c>
      <c r="AI424" s="108">
        <v>420</v>
      </c>
    </row>
    <row r="425" spans="1:35" ht="55.2" customHeight="1" x14ac:dyDescent="0.3">
      <c r="A425" s="76" t="s">
        <v>1677</v>
      </c>
      <c r="B425" s="76">
        <v>92065205</v>
      </c>
      <c r="C425" s="93" t="s">
        <v>1645</v>
      </c>
      <c r="D425" s="93" t="s">
        <v>969</v>
      </c>
      <c r="E425" s="98">
        <v>137409</v>
      </c>
      <c r="F425" s="98">
        <v>120600</v>
      </c>
      <c r="G425" s="98">
        <v>31826</v>
      </c>
      <c r="H425" s="98">
        <v>51600</v>
      </c>
      <c r="I425" s="79">
        <f t="shared" si="24"/>
        <v>83426</v>
      </c>
      <c r="J425" s="75">
        <v>60000</v>
      </c>
      <c r="K425" s="75">
        <v>14583</v>
      </c>
      <c r="L425" s="75">
        <v>0</v>
      </c>
      <c r="M425" s="75">
        <v>0</v>
      </c>
      <c r="N425" s="75">
        <v>0</v>
      </c>
      <c r="O425" s="75">
        <v>0</v>
      </c>
      <c r="P425" s="75">
        <v>0</v>
      </c>
      <c r="Q425" s="75">
        <v>31000</v>
      </c>
      <c r="R425" s="75">
        <v>69000</v>
      </c>
      <c r="S425" s="99">
        <v>49200</v>
      </c>
      <c r="T425" s="99">
        <v>11958</v>
      </c>
      <c r="U425" s="99">
        <v>13425</v>
      </c>
      <c r="V425" s="140">
        <v>0</v>
      </c>
      <c r="W425" s="140"/>
      <c r="X425" s="99">
        <v>0</v>
      </c>
      <c r="Y425" s="99">
        <v>0</v>
      </c>
      <c r="Z425" s="99">
        <v>0</v>
      </c>
      <c r="AA425" s="99">
        <v>0</v>
      </c>
      <c r="AB425" s="99">
        <v>31000</v>
      </c>
      <c r="AC425" s="78">
        <f t="shared" si="25"/>
        <v>92158</v>
      </c>
      <c r="AD425" s="78">
        <f t="shared" si="27"/>
        <v>105583</v>
      </c>
      <c r="AE425" s="75">
        <v>69000</v>
      </c>
      <c r="AF425" s="77">
        <f t="shared" si="26"/>
        <v>174583</v>
      </c>
      <c r="AG425" s="100" t="s">
        <v>1218</v>
      </c>
      <c r="AH425" s="94" t="s">
        <v>163</v>
      </c>
      <c r="AI425" s="108">
        <v>421</v>
      </c>
    </row>
    <row r="426" spans="1:35" ht="55.2" customHeight="1" x14ac:dyDescent="0.3">
      <c r="A426" s="76" t="s">
        <v>1678</v>
      </c>
      <c r="B426" s="76">
        <v>94579139</v>
      </c>
      <c r="C426" s="93" t="s">
        <v>1646</v>
      </c>
      <c r="D426" s="93" t="s">
        <v>969</v>
      </c>
      <c r="E426" s="98">
        <v>136313</v>
      </c>
      <c r="F426" s="98">
        <v>103900</v>
      </c>
      <c r="G426" s="98">
        <v>30730</v>
      </c>
      <c r="H426" s="98">
        <v>34900</v>
      </c>
      <c r="I426" s="79">
        <f t="shared" si="24"/>
        <v>65630</v>
      </c>
      <c r="J426" s="75">
        <v>60000</v>
      </c>
      <c r="K426" s="75">
        <v>14583</v>
      </c>
      <c r="L426" s="75">
        <v>0</v>
      </c>
      <c r="M426" s="75">
        <v>0</v>
      </c>
      <c r="N426" s="75">
        <v>0</v>
      </c>
      <c r="O426" s="75">
        <v>0</v>
      </c>
      <c r="P426" s="75">
        <v>0</v>
      </c>
      <c r="Q426" s="75">
        <v>31000</v>
      </c>
      <c r="R426" s="75">
        <v>69000</v>
      </c>
      <c r="S426" s="99">
        <v>49200</v>
      </c>
      <c r="T426" s="99">
        <v>11958</v>
      </c>
      <c r="U426" s="99">
        <v>13425</v>
      </c>
      <c r="V426" s="140">
        <v>0</v>
      </c>
      <c r="W426" s="140"/>
      <c r="X426" s="99">
        <v>0</v>
      </c>
      <c r="Y426" s="99">
        <v>0</v>
      </c>
      <c r="Z426" s="99">
        <v>0</v>
      </c>
      <c r="AA426" s="99">
        <v>0</v>
      </c>
      <c r="AB426" s="99">
        <v>31000</v>
      </c>
      <c r="AC426" s="78">
        <f t="shared" si="25"/>
        <v>92158</v>
      </c>
      <c r="AD426" s="78">
        <f t="shared" si="27"/>
        <v>105583</v>
      </c>
      <c r="AE426" s="75">
        <v>69000</v>
      </c>
      <c r="AF426" s="77">
        <f t="shared" si="26"/>
        <v>174583</v>
      </c>
      <c r="AG426" s="100" t="s">
        <v>1219</v>
      </c>
      <c r="AH426" s="94" t="s">
        <v>163</v>
      </c>
      <c r="AI426" s="108">
        <v>422</v>
      </c>
    </row>
    <row r="427" spans="1:35" ht="55.2" customHeight="1" x14ac:dyDescent="0.3">
      <c r="A427" s="76" t="s">
        <v>1674</v>
      </c>
      <c r="B427" s="76">
        <v>41348912</v>
      </c>
      <c r="C427" s="93" t="s">
        <v>1647</v>
      </c>
      <c r="D427" s="93" t="s">
        <v>969</v>
      </c>
      <c r="E427" s="98">
        <v>90083</v>
      </c>
      <c r="F427" s="98">
        <v>130000</v>
      </c>
      <c r="G427" s="98">
        <v>21417</v>
      </c>
      <c r="H427" s="98">
        <v>39000</v>
      </c>
      <c r="I427" s="79">
        <f t="shared" si="24"/>
        <v>60417</v>
      </c>
      <c r="J427" s="75">
        <v>48000</v>
      </c>
      <c r="K427" s="75">
        <v>11666</v>
      </c>
      <c r="L427" s="75">
        <v>0</v>
      </c>
      <c r="M427" s="75">
        <v>0</v>
      </c>
      <c r="N427" s="75">
        <v>0</v>
      </c>
      <c r="O427" s="75">
        <v>0</v>
      </c>
      <c r="P427" s="75">
        <v>0</v>
      </c>
      <c r="Q427" s="75">
        <v>9000</v>
      </c>
      <c r="R427" s="75">
        <v>91000</v>
      </c>
      <c r="S427" s="99">
        <v>39360</v>
      </c>
      <c r="T427" s="99">
        <v>9566</v>
      </c>
      <c r="U427" s="99">
        <v>10740</v>
      </c>
      <c r="V427" s="140">
        <v>0</v>
      </c>
      <c r="W427" s="140"/>
      <c r="X427" s="99">
        <v>0</v>
      </c>
      <c r="Y427" s="99">
        <v>0</v>
      </c>
      <c r="Z427" s="99">
        <v>0</v>
      </c>
      <c r="AA427" s="99">
        <v>0</v>
      </c>
      <c r="AB427" s="99">
        <v>9000</v>
      </c>
      <c r="AC427" s="78">
        <f t="shared" si="25"/>
        <v>57926</v>
      </c>
      <c r="AD427" s="78">
        <f t="shared" si="27"/>
        <v>68666</v>
      </c>
      <c r="AE427" s="75">
        <v>91000</v>
      </c>
      <c r="AF427" s="77">
        <f t="shared" si="26"/>
        <v>159666</v>
      </c>
      <c r="AG427" s="100" t="s">
        <v>1220</v>
      </c>
      <c r="AH427" s="94" t="s">
        <v>163</v>
      </c>
      <c r="AI427" s="108">
        <v>423</v>
      </c>
    </row>
    <row r="428" spans="1:35" ht="55.2" customHeight="1" x14ac:dyDescent="0.3">
      <c r="A428" s="76" t="s">
        <v>956</v>
      </c>
      <c r="B428" s="76">
        <v>97947544</v>
      </c>
      <c r="C428" s="95" t="s">
        <v>1648</v>
      </c>
      <c r="D428" s="93" t="s">
        <v>969</v>
      </c>
      <c r="E428" s="98">
        <v>150999</v>
      </c>
      <c r="F428" s="98">
        <v>61500</v>
      </c>
      <c r="G428" s="98">
        <v>34383</v>
      </c>
      <c r="H428" s="98">
        <v>18450</v>
      </c>
      <c r="I428" s="79">
        <f t="shared" si="24"/>
        <v>52833</v>
      </c>
      <c r="J428" s="75">
        <v>48000</v>
      </c>
      <c r="K428" s="75">
        <v>11666</v>
      </c>
      <c r="L428" s="75">
        <v>0</v>
      </c>
      <c r="M428" s="75">
        <v>0</v>
      </c>
      <c r="N428" s="75">
        <v>0</v>
      </c>
      <c r="O428" s="75">
        <v>0</v>
      </c>
      <c r="P428" s="75">
        <v>0</v>
      </c>
      <c r="Q428" s="75">
        <v>56950</v>
      </c>
      <c r="R428" s="75">
        <v>43050</v>
      </c>
      <c r="S428" s="99">
        <v>39360</v>
      </c>
      <c r="T428" s="99">
        <v>9566</v>
      </c>
      <c r="U428" s="99">
        <v>10740</v>
      </c>
      <c r="V428" s="140">
        <v>0</v>
      </c>
      <c r="W428" s="140"/>
      <c r="X428" s="99">
        <v>0</v>
      </c>
      <c r="Y428" s="99">
        <v>0</v>
      </c>
      <c r="Z428" s="99">
        <v>0</v>
      </c>
      <c r="AA428" s="99">
        <v>0</v>
      </c>
      <c r="AB428" s="99">
        <v>56950</v>
      </c>
      <c r="AC428" s="78">
        <f t="shared" si="25"/>
        <v>105876</v>
      </c>
      <c r="AD428" s="78">
        <f t="shared" si="27"/>
        <v>116616</v>
      </c>
      <c r="AE428" s="75">
        <v>43050</v>
      </c>
      <c r="AF428" s="77">
        <f t="shared" si="26"/>
        <v>159666</v>
      </c>
      <c r="AG428" s="100" t="s">
        <v>1221</v>
      </c>
      <c r="AH428" s="94" t="s">
        <v>163</v>
      </c>
      <c r="AI428" s="108">
        <v>424</v>
      </c>
    </row>
    <row r="429" spans="1:35" ht="55.2" customHeight="1" x14ac:dyDescent="0.3">
      <c r="A429" s="76" t="s">
        <v>1679</v>
      </c>
      <c r="B429" s="76">
        <v>87902580</v>
      </c>
      <c r="C429" s="95" t="s">
        <v>1649</v>
      </c>
      <c r="D429" s="93" t="s">
        <v>969</v>
      </c>
      <c r="E429" s="98">
        <v>132383</v>
      </c>
      <c r="F429" s="98">
        <v>68000</v>
      </c>
      <c r="G429" s="98">
        <v>26717</v>
      </c>
      <c r="H429" s="98">
        <v>23000</v>
      </c>
      <c r="I429" s="79">
        <f t="shared" si="24"/>
        <v>49717</v>
      </c>
      <c r="J429" s="75">
        <v>48000</v>
      </c>
      <c r="K429" s="75">
        <v>11666</v>
      </c>
      <c r="L429" s="75">
        <v>0</v>
      </c>
      <c r="M429" s="75">
        <v>0</v>
      </c>
      <c r="N429" s="75">
        <v>0</v>
      </c>
      <c r="O429" s="75">
        <v>0</v>
      </c>
      <c r="P429" s="75">
        <v>0</v>
      </c>
      <c r="Q429" s="75">
        <v>46000</v>
      </c>
      <c r="R429" s="75">
        <v>45000</v>
      </c>
      <c r="S429" s="99">
        <v>39360</v>
      </c>
      <c r="T429" s="99">
        <v>9566</v>
      </c>
      <c r="U429" s="99">
        <v>10740</v>
      </c>
      <c r="V429" s="140">
        <v>0</v>
      </c>
      <c r="W429" s="140"/>
      <c r="X429" s="99">
        <v>0</v>
      </c>
      <c r="Y429" s="99">
        <v>0</v>
      </c>
      <c r="Z429" s="99">
        <v>0</v>
      </c>
      <c r="AA429" s="99">
        <v>0</v>
      </c>
      <c r="AB429" s="99">
        <v>46000</v>
      </c>
      <c r="AC429" s="78">
        <f t="shared" si="25"/>
        <v>94926</v>
      </c>
      <c r="AD429" s="78">
        <f t="shared" si="27"/>
        <v>105666</v>
      </c>
      <c r="AE429" s="75">
        <v>45000</v>
      </c>
      <c r="AF429" s="77">
        <f t="shared" si="26"/>
        <v>150666</v>
      </c>
      <c r="AG429" s="100" t="s">
        <v>1222</v>
      </c>
      <c r="AH429" s="94" t="s">
        <v>163</v>
      </c>
      <c r="AI429" s="108">
        <v>425</v>
      </c>
    </row>
    <row r="430" spans="1:35" ht="55.2" customHeight="1" x14ac:dyDescent="0.3">
      <c r="A430" s="76" t="s">
        <v>957</v>
      </c>
      <c r="B430" s="76">
        <v>14708759</v>
      </c>
      <c r="C430" s="93" t="s">
        <v>1650</v>
      </c>
      <c r="D430" s="93" t="s">
        <v>969</v>
      </c>
      <c r="E430" s="98">
        <v>80506</v>
      </c>
      <c r="F430" s="98">
        <v>45875</v>
      </c>
      <c r="G430" s="98">
        <v>16102</v>
      </c>
      <c r="H430" s="98">
        <v>13763</v>
      </c>
      <c r="I430" s="79">
        <f t="shared" si="24"/>
        <v>29865</v>
      </c>
      <c r="J430" s="75">
        <v>36000</v>
      </c>
      <c r="K430" s="75">
        <v>8750</v>
      </c>
      <c r="L430" s="75">
        <v>0</v>
      </c>
      <c r="M430" s="75">
        <v>0</v>
      </c>
      <c r="N430" s="75">
        <v>0</v>
      </c>
      <c r="O430" s="75">
        <v>0</v>
      </c>
      <c r="P430" s="75">
        <v>0</v>
      </c>
      <c r="Q430" s="75">
        <v>19654</v>
      </c>
      <c r="R430" s="75">
        <v>32112</v>
      </c>
      <c r="S430" s="99">
        <v>29520</v>
      </c>
      <c r="T430" s="99">
        <v>7175</v>
      </c>
      <c r="U430" s="99">
        <v>8055</v>
      </c>
      <c r="V430" s="140">
        <v>0</v>
      </c>
      <c r="W430" s="140"/>
      <c r="X430" s="99">
        <v>0</v>
      </c>
      <c r="Y430" s="99">
        <v>0</v>
      </c>
      <c r="Z430" s="99">
        <v>0</v>
      </c>
      <c r="AA430" s="99">
        <v>0</v>
      </c>
      <c r="AB430" s="99">
        <v>19654</v>
      </c>
      <c r="AC430" s="78">
        <f t="shared" si="25"/>
        <v>56349</v>
      </c>
      <c r="AD430" s="78">
        <f t="shared" si="27"/>
        <v>64404</v>
      </c>
      <c r="AE430" s="75">
        <v>32112</v>
      </c>
      <c r="AF430" s="77">
        <f t="shared" si="26"/>
        <v>96516</v>
      </c>
      <c r="AG430" s="100" t="s">
        <v>1223</v>
      </c>
      <c r="AH430" s="94" t="s">
        <v>163</v>
      </c>
      <c r="AI430" s="108">
        <v>426</v>
      </c>
    </row>
    <row r="431" spans="1:35" ht="55.2" customHeight="1" x14ac:dyDescent="0.3">
      <c r="A431" s="76" t="s">
        <v>958</v>
      </c>
      <c r="B431" s="76" t="s">
        <v>959</v>
      </c>
      <c r="C431" s="93" t="s">
        <v>1651</v>
      </c>
      <c r="D431" s="93" t="s">
        <v>969</v>
      </c>
      <c r="E431" s="98">
        <v>90838</v>
      </c>
      <c r="F431" s="98">
        <v>107000</v>
      </c>
      <c r="G431" s="98">
        <v>19088</v>
      </c>
      <c r="H431" s="98">
        <v>34000</v>
      </c>
      <c r="I431" s="79">
        <f t="shared" si="24"/>
        <v>53088</v>
      </c>
      <c r="J431" s="75">
        <v>36000</v>
      </c>
      <c r="K431" s="75">
        <v>8750</v>
      </c>
      <c r="L431" s="75">
        <v>0</v>
      </c>
      <c r="M431" s="75">
        <v>0</v>
      </c>
      <c r="N431" s="75">
        <v>0</v>
      </c>
      <c r="O431" s="75">
        <v>0</v>
      </c>
      <c r="P431" s="75">
        <v>0</v>
      </c>
      <c r="Q431" s="75">
        <v>27000</v>
      </c>
      <c r="R431" s="75">
        <v>73000</v>
      </c>
      <c r="S431" s="99">
        <v>29520</v>
      </c>
      <c r="T431" s="99">
        <v>7175</v>
      </c>
      <c r="U431" s="99">
        <v>8055</v>
      </c>
      <c r="V431" s="140">
        <v>0</v>
      </c>
      <c r="W431" s="140"/>
      <c r="X431" s="99">
        <v>0</v>
      </c>
      <c r="Y431" s="99">
        <v>0</v>
      </c>
      <c r="Z431" s="99">
        <v>0</v>
      </c>
      <c r="AA431" s="99">
        <v>0</v>
      </c>
      <c r="AB431" s="99">
        <v>27000</v>
      </c>
      <c r="AC431" s="78">
        <f t="shared" si="25"/>
        <v>63695</v>
      </c>
      <c r="AD431" s="78">
        <f t="shared" si="27"/>
        <v>71750</v>
      </c>
      <c r="AE431" s="75">
        <v>73000</v>
      </c>
      <c r="AF431" s="77">
        <f t="shared" si="26"/>
        <v>144750</v>
      </c>
      <c r="AG431" s="100" t="s">
        <v>1224</v>
      </c>
      <c r="AH431" s="94" t="s">
        <v>163</v>
      </c>
      <c r="AI431" s="108">
        <v>427</v>
      </c>
    </row>
    <row r="432" spans="1:35" ht="55.2" customHeight="1" x14ac:dyDescent="0.3">
      <c r="A432" s="76" t="s">
        <v>960</v>
      </c>
      <c r="B432" s="76" t="s">
        <v>961</v>
      </c>
      <c r="C432" s="93" t="s">
        <v>1652</v>
      </c>
      <c r="D432" s="93" t="s">
        <v>969</v>
      </c>
      <c r="E432" s="98">
        <v>151334</v>
      </c>
      <c r="F432" s="98">
        <v>36900</v>
      </c>
      <c r="G432" s="98">
        <v>31584</v>
      </c>
      <c r="H432" s="98">
        <v>11900</v>
      </c>
      <c r="I432" s="79">
        <f t="shared" si="24"/>
        <v>43484</v>
      </c>
      <c r="J432" s="75">
        <v>36000</v>
      </c>
      <c r="K432" s="75">
        <v>8750</v>
      </c>
      <c r="L432" s="75">
        <v>0</v>
      </c>
      <c r="M432" s="75">
        <v>0</v>
      </c>
      <c r="N432" s="75">
        <v>0</v>
      </c>
      <c r="O432" s="75">
        <v>0</v>
      </c>
      <c r="P432" s="75">
        <v>0</v>
      </c>
      <c r="Q432" s="75">
        <v>75000</v>
      </c>
      <c r="R432" s="75">
        <v>25000</v>
      </c>
      <c r="S432" s="99">
        <v>29520</v>
      </c>
      <c r="T432" s="99">
        <v>7175</v>
      </c>
      <c r="U432" s="99">
        <v>8055</v>
      </c>
      <c r="V432" s="140">
        <v>0</v>
      </c>
      <c r="W432" s="140"/>
      <c r="X432" s="99">
        <v>0</v>
      </c>
      <c r="Y432" s="99">
        <v>0</v>
      </c>
      <c r="Z432" s="99">
        <v>0</v>
      </c>
      <c r="AA432" s="99">
        <v>0</v>
      </c>
      <c r="AB432" s="99">
        <v>75000</v>
      </c>
      <c r="AC432" s="78">
        <f t="shared" si="25"/>
        <v>111695</v>
      </c>
      <c r="AD432" s="78">
        <f t="shared" si="27"/>
        <v>119750</v>
      </c>
      <c r="AE432" s="75">
        <v>25000</v>
      </c>
      <c r="AF432" s="77">
        <f t="shared" si="26"/>
        <v>144750</v>
      </c>
      <c r="AG432" s="100" t="s">
        <v>1225</v>
      </c>
      <c r="AH432" s="94" t="s">
        <v>163</v>
      </c>
      <c r="AI432" s="108">
        <v>428</v>
      </c>
    </row>
    <row r="433" spans="1:35" ht="55.2" customHeight="1" x14ac:dyDescent="0.3">
      <c r="A433" s="76" t="s">
        <v>962</v>
      </c>
      <c r="B433" s="76" t="s">
        <v>383</v>
      </c>
      <c r="C433" s="93" t="s">
        <v>1653</v>
      </c>
      <c r="D433" s="93" t="s">
        <v>969</v>
      </c>
      <c r="E433" s="98">
        <v>78438</v>
      </c>
      <c r="F433" s="98">
        <v>70500</v>
      </c>
      <c r="G433" s="98">
        <v>15688</v>
      </c>
      <c r="H433" s="98">
        <v>21150</v>
      </c>
      <c r="I433" s="79">
        <f t="shared" si="24"/>
        <v>36838</v>
      </c>
      <c r="J433" s="75">
        <v>36000</v>
      </c>
      <c r="K433" s="75">
        <v>8750</v>
      </c>
      <c r="L433" s="75">
        <v>0</v>
      </c>
      <c r="M433" s="75">
        <v>0</v>
      </c>
      <c r="N433" s="75">
        <v>0</v>
      </c>
      <c r="O433" s="75">
        <v>0</v>
      </c>
      <c r="P433" s="75">
        <v>0</v>
      </c>
      <c r="Q433" s="75">
        <v>18000</v>
      </c>
      <c r="R433" s="75">
        <v>49350</v>
      </c>
      <c r="S433" s="99">
        <v>29520</v>
      </c>
      <c r="T433" s="99">
        <v>7175</v>
      </c>
      <c r="U433" s="99">
        <v>8055</v>
      </c>
      <c r="V433" s="140">
        <v>0</v>
      </c>
      <c r="W433" s="140"/>
      <c r="X433" s="99">
        <v>0</v>
      </c>
      <c r="Y433" s="99">
        <v>0</v>
      </c>
      <c r="Z433" s="99">
        <v>0</v>
      </c>
      <c r="AA433" s="99">
        <v>0</v>
      </c>
      <c r="AB433" s="99">
        <v>18000</v>
      </c>
      <c r="AC433" s="78">
        <f t="shared" si="25"/>
        <v>54695</v>
      </c>
      <c r="AD433" s="78">
        <f t="shared" si="27"/>
        <v>62750</v>
      </c>
      <c r="AE433" s="75">
        <v>49350</v>
      </c>
      <c r="AF433" s="77">
        <f t="shared" si="26"/>
        <v>112100</v>
      </c>
      <c r="AG433" s="100" t="s">
        <v>1226</v>
      </c>
      <c r="AH433" s="94" t="s">
        <v>163</v>
      </c>
      <c r="AI433" s="108">
        <v>429</v>
      </c>
    </row>
    <row r="434" spans="1:35" ht="55.2" customHeight="1" x14ac:dyDescent="0.3">
      <c r="A434" s="76" t="s">
        <v>963</v>
      </c>
      <c r="B434" s="76" t="s">
        <v>964</v>
      </c>
      <c r="C434" s="93" t="s">
        <v>1669</v>
      </c>
      <c r="D434" s="93" t="s">
        <v>969</v>
      </c>
      <c r="E434" s="98">
        <v>85318</v>
      </c>
      <c r="F434" s="98">
        <v>111100</v>
      </c>
      <c r="G434" s="98">
        <v>17768</v>
      </c>
      <c r="H434" s="98">
        <v>33900</v>
      </c>
      <c r="I434" s="79">
        <f t="shared" si="24"/>
        <v>51668</v>
      </c>
      <c r="J434" s="75">
        <v>36000</v>
      </c>
      <c r="K434" s="75">
        <v>8750</v>
      </c>
      <c r="L434" s="75">
        <v>0</v>
      </c>
      <c r="M434" s="75">
        <v>0</v>
      </c>
      <c r="N434" s="75">
        <v>0</v>
      </c>
      <c r="O434" s="75">
        <v>0</v>
      </c>
      <c r="P434" s="75">
        <v>0</v>
      </c>
      <c r="Q434" s="75">
        <v>30000</v>
      </c>
      <c r="R434" s="75">
        <v>70000</v>
      </c>
      <c r="S434" s="99">
        <v>29520</v>
      </c>
      <c r="T434" s="99">
        <v>7175</v>
      </c>
      <c r="U434" s="99">
        <v>8055</v>
      </c>
      <c r="V434" s="140">
        <v>0</v>
      </c>
      <c r="W434" s="140"/>
      <c r="X434" s="99">
        <v>0</v>
      </c>
      <c r="Y434" s="99">
        <v>0</v>
      </c>
      <c r="Z434" s="99">
        <v>0</v>
      </c>
      <c r="AA434" s="99">
        <v>0</v>
      </c>
      <c r="AB434" s="99">
        <v>22800</v>
      </c>
      <c r="AC434" s="78">
        <f t="shared" si="25"/>
        <v>59495</v>
      </c>
      <c r="AD434" s="78">
        <f t="shared" si="27"/>
        <v>67550</v>
      </c>
      <c r="AE434" s="75">
        <v>77200</v>
      </c>
      <c r="AF434" s="77">
        <f t="shared" si="26"/>
        <v>144750</v>
      </c>
      <c r="AG434" s="100" t="s">
        <v>1668</v>
      </c>
      <c r="AH434" s="94" t="s">
        <v>163</v>
      </c>
      <c r="AI434" s="108">
        <v>430</v>
      </c>
    </row>
    <row r="435" spans="1:35" ht="55.2" customHeight="1" x14ac:dyDescent="0.3">
      <c r="A435" s="76" t="s">
        <v>965</v>
      </c>
      <c r="B435" s="76" t="s">
        <v>966</v>
      </c>
      <c r="C435" s="93" t="s">
        <v>1654</v>
      </c>
      <c r="D435" s="93" t="s">
        <v>969</v>
      </c>
      <c r="E435" s="98">
        <v>158092</v>
      </c>
      <c r="F435" s="98">
        <v>0</v>
      </c>
      <c r="G435" s="98">
        <v>31619</v>
      </c>
      <c r="H435" s="98">
        <v>0</v>
      </c>
      <c r="I435" s="79">
        <f t="shared" si="24"/>
        <v>31619</v>
      </c>
      <c r="J435" s="75">
        <v>24000</v>
      </c>
      <c r="K435" s="75">
        <v>5833</v>
      </c>
      <c r="L435" s="75">
        <v>0</v>
      </c>
      <c r="M435" s="75">
        <v>0</v>
      </c>
      <c r="N435" s="75">
        <v>0</v>
      </c>
      <c r="O435" s="75">
        <v>0</v>
      </c>
      <c r="P435" s="75">
        <v>0</v>
      </c>
      <c r="Q435" s="75">
        <v>96640</v>
      </c>
      <c r="R435" s="75">
        <v>0</v>
      </c>
      <c r="S435" s="99">
        <v>19680</v>
      </c>
      <c r="T435" s="99">
        <v>4783</v>
      </c>
      <c r="U435" s="99">
        <v>5370</v>
      </c>
      <c r="V435" s="140">
        <v>0</v>
      </c>
      <c r="W435" s="140"/>
      <c r="X435" s="99">
        <v>0</v>
      </c>
      <c r="Y435" s="99">
        <v>0</v>
      </c>
      <c r="Z435" s="99">
        <v>0</v>
      </c>
      <c r="AA435" s="99">
        <v>0</v>
      </c>
      <c r="AB435" s="99">
        <v>96640</v>
      </c>
      <c r="AC435" s="78">
        <f t="shared" si="25"/>
        <v>121103</v>
      </c>
      <c r="AD435" s="78">
        <f t="shared" si="27"/>
        <v>126473</v>
      </c>
      <c r="AE435" s="75">
        <v>0</v>
      </c>
      <c r="AF435" s="77">
        <f t="shared" si="26"/>
        <v>126473</v>
      </c>
      <c r="AG435" s="100" t="s">
        <v>1227</v>
      </c>
      <c r="AH435" s="94" t="s">
        <v>163</v>
      </c>
      <c r="AI435" s="108">
        <v>431</v>
      </c>
    </row>
  </sheetData>
  <autoFilter ref="A3:AH435" xr:uid="{00000000-0009-0000-0000-000000000000}">
    <filterColumn colId="21" showButton="0"/>
  </autoFilter>
  <mergeCells count="447">
    <mergeCell ref="V427:W427"/>
    <mergeCell ref="V428:W428"/>
    <mergeCell ref="V429:W429"/>
    <mergeCell ref="V430:W430"/>
    <mergeCell ref="V431:W431"/>
    <mergeCell ref="V432:W432"/>
    <mergeCell ref="V433:W433"/>
    <mergeCell ref="V434:W434"/>
    <mergeCell ref="V435:W435"/>
    <mergeCell ref="V155:W155"/>
    <mergeCell ref="V420:W420"/>
    <mergeCell ref="V421:W421"/>
    <mergeCell ref="V422:W422"/>
    <mergeCell ref="V423:W423"/>
    <mergeCell ref="V424:W424"/>
    <mergeCell ref="V425:W425"/>
    <mergeCell ref="V426:W426"/>
    <mergeCell ref="V411:W411"/>
    <mergeCell ref="V412:W412"/>
    <mergeCell ref="V413:W413"/>
    <mergeCell ref="V414:W414"/>
    <mergeCell ref="V415:W415"/>
    <mergeCell ref="V416:W416"/>
    <mergeCell ref="V417:W417"/>
    <mergeCell ref="V418:W418"/>
    <mergeCell ref="V419:W419"/>
    <mergeCell ref="V209:W209"/>
    <mergeCell ref="V194:W194"/>
    <mergeCell ref="V190:W190"/>
    <mergeCell ref="V364:W364"/>
    <mergeCell ref="V365:W365"/>
    <mergeCell ref="V381:W381"/>
    <mergeCell ref="V378:W378"/>
    <mergeCell ref="V138:W138"/>
    <mergeCell ref="V133:W133"/>
    <mergeCell ref="V134:W134"/>
    <mergeCell ref="V226:W226"/>
    <mergeCell ref="V126:W126"/>
    <mergeCell ref="V152:W152"/>
    <mergeCell ref="V153:W153"/>
    <mergeCell ref="V140:W140"/>
    <mergeCell ref="V128:W128"/>
    <mergeCell ref="V135:W135"/>
    <mergeCell ref="V127:W127"/>
    <mergeCell ref="V129:W129"/>
    <mergeCell ref="V130:W130"/>
    <mergeCell ref="V156:W156"/>
    <mergeCell ref="V145:W145"/>
    <mergeCell ref="V162:W162"/>
    <mergeCell ref="V164:W164"/>
    <mergeCell ref="V131:W131"/>
    <mergeCell ref="V141:W141"/>
    <mergeCell ref="V181:W181"/>
    <mergeCell ref="V183:W183"/>
    <mergeCell ref="V199:W199"/>
    <mergeCell ref="V144:W144"/>
    <mergeCell ref="V189:W189"/>
    <mergeCell ref="V340:W340"/>
    <mergeCell ref="V345:W345"/>
    <mergeCell ref="V349:W349"/>
    <mergeCell ref="V342:W342"/>
    <mergeCell ref="V343:W343"/>
    <mergeCell ref="V344:W344"/>
    <mergeCell ref="V353:W353"/>
    <mergeCell ref="V360:W360"/>
    <mergeCell ref="V359:W359"/>
    <mergeCell ref="V352:W352"/>
    <mergeCell ref="V354:W354"/>
    <mergeCell ref="V356:W356"/>
    <mergeCell ref="V357:W357"/>
    <mergeCell ref="V358:W358"/>
    <mergeCell ref="V348:W348"/>
    <mergeCell ref="V399:W399"/>
    <mergeCell ref="V397:W397"/>
    <mergeCell ref="V398:W398"/>
    <mergeCell ref="V388:W388"/>
    <mergeCell ref="V389:W389"/>
    <mergeCell ref="V366:W366"/>
    <mergeCell ref="V367:W367"/>
    <mergeCell ref="V368:W368"/>
    <mergeCell ref="V400:W400"/>
    <mergeCell ref="V377:W377"/>
    <mergeCell ref="V369:W369"/>
    <mergeCell ref="V370:W370"/>
    <mergeCell ref="V396:W396"/>
    <mergeCell ref="V395:W395"/>
    <mergeCell ref="V394:W394"/>
    <mergeCell ref="V379:W379"/>
    <mergeCell ref="V374:W374"/>
    <mergeCell ref="V373:W373"/>
    <mergeCell ref="V372:W372"/>
    <mergeCell ref="V376:W376"/>
    <mergeCell ref="V85:W85"/>
    <mergeCell ref="V88:W88"/>
    <mergeCell ref="V392:W392"/>
    <mergeCell ref="V390:W390"/>
    <mergeCell ref="V391:W391"/>
    <mergeCell ref="V387:W387"/>
    <mergeCell ref="V382:W382"/>
    <mergeCell ref="V383:W383"/>
    <mergeCell ref="V393:W393"/>
    <mergeCell ref="V347:W347"/>
    <mergeCell ref="V351:W351"/>
    <mergeCell ref="V386:W386"/>
    <mergeCell ref="V385:W385"/>
    <mergeCell ref="V380:W380"/>
    <mergeCell ref="V384:W384"/>
    <mergeCell ref="V350:W350"/>
    <mergeCell ref="V363:W363"/>
    <mergeCell ref="V362:W362"/>
    <mergeCell ref="V371:W371"/>
    <mergeCell ref="V375:W375"/>
    <mergeCell ref="V346:W346"/>
    <mergeCell ref="V361:W361"/>
    <mergeCell ref="V355:W355"/>
    <mergeCell ref="V341:W341"/>
    <mergeCell ref="V53:W53"/>
    <mergeCell ref="V59:W59"/>
    <mergeCell ref="V68:W68"/>
    <mergeCell ref="V63:W63"/>
    <mergeCell ref="V64:W64"/>
    <mergeCell ref="V62:W62"/>
    <mergeCell ref="V60:W60"/>
    <mergeCell ref="V61:W61"/>
    <mergeCell ref="V65:W65"/>
    <mergeCell ref="A1:A3"/>
    <mergeCell ref="B1:B3"/>
    <mergeCell ref="V5:W5"/>
    <mergeCell ref="V6:W6"/>
    <mergeCell ref="V7:W7"/>
    <mergeCell ref="V8:W8"/>
    <mergeCell ref="V18:W18"/>
    <mergeCell ref="V20:W20"/>
    <mergeCell ref="V21:W21"/>
    <mergeCell ref="C1:C3"/>
    <mergeCell ref="D1:D3"/>
    <mergeCell ref="E1:F2"/>
    <mergeCell ref="G1:H2"/>
    <mergeCell ref="J1:R1"/>
    <mergeCell ref="S1:AE1"/>
    <mergeCell ref="J2:Q2"/>
    <mergeCell ref="V3:W3"/>
    <mergeCell ref="V19:W19"/>
    <mergeCell ref="V12:W12"/>
    <mergeCell ref="V13:W13"/>
    <mergeCell ref="V14:W14"/>
    <mergeCell ref="V15:W15"/>
    <mergeCell ref="V16:W16"/>
    <mergeCell ref="V17:W17"/>
    <mergeCell ref="AF1:AF3"/>
    <mergeCell ref="AG1:AG3"/>
    <mergeCell ref="AH1:AH3"/>
    <mergeCell ref="V45:W45"/>
    <mergeCell ref="V46:W46"/>
    <mergeCell ref="V29:W29"/>
    <mergeCell ref="V32:W32"/>
    <mergeCell ref="V33:W33"/>
    <mergeCell ref="V35:W35"/>
    <mergeCell ref="V37:W37"/>
    <mergeCell ref="V31:W31"/>
    <mergeCell ref="V26:W26"/>
    <mergeCell ref="V22:W22"/>
    <mergeCell ref="V23:W23"/>
    <mergeCell ref="V24:W24"/>
    <mergeCell ref="V25:W25"/>
    <mergeCell ref="V42:W42"/>
    <mergeCell ref="V41:W41"/>
    <mergeCell ref="V40:W40"/>
    <mergeCell ref="V27:W27"/>
    <mergeCell ref="V28:W28"/>
    <mergeCell ref="V30:W30"/>
    <mergeCell ref="V34:W34"/>
    <mergeCell ref="S2:AD2"/>
    <mergeCell ref="V82:W82"/>
    <mergeCell ref="V83:W83"/>
    <mergeCell ref="V58:W58"/>
    <mergeCell ref="V43:W43"/>
    <mergeCell ref="V39:W39"/>
    <mergeCell ref="V38:W38"/>
    <mergeCell ref="I1:I2"/>
    <mergeCell ref="V9:W9"/>
    <mergeCell ref="V10:W10"/>
    <mergeCell ref="V11:W11"/>
    <mergeCell ref="V56:W56"/>
    <mergeCell ref="V57:W57"/>
    <mergeCell ref="V54:W54"/>
    <mergeCell ref="V55:W55"/>
    <mergeCell ref="V36:W36"/>
    <mergeCell ref="V44:W44"/>
    <mergeCell ref="V66:W66"/>
    <mergeCell ref="V67:W67"/>
    <mergeCell ref="V48:W48"/>
    <mergeCell ref="V50:W50"/>
    <mergeCell ref="V51:W51"/>
    <mergeCell ref="V52:W52"/>
    <mergeCell ref="V47:W47"/>
    <mergeCell ref="V49:W49"/>
    <mergeCell ref="V74:W74"/>
    <mergeCell ref="V81:W81"/>
    <mergeCell ref="V72:W72"/>
    <mergeCell ref="V70:W70"/>
    <mergeCell ref="V73:W73"/>
    <mergeCell ref="V69:W69"/>
    <mergeCell ref="V75:W75"/>
    <mergeCell ref="V80:W80"/>
    <mergeCell ref="V76:W76"/>
    <mergeCell ref="V79:W79"/>
    <mergeCell ref="V77:W77"/>
    <mergeCell ref="V78:W78"/>
    <mergeCell ref="V71:W71"/>
    <mergeCell ref="V84:W84"/>
    <mergeCell ref="V204:W204"/>
    <mergeCell ref="V184:W184"/>
    <mergeCell ref="V185:W185"/>
    <mergeCell ref="V186:W186"/>
    <mergeCell ref="V178:W178"/>
    <mergeCell ref="V177:W177"/>
    <mergeCell ref="V191:W191"/>
    <mergeCell ref="V201:W201"/>
    <mergeCell ref="V203:W203"/>
    <mergeCell ref="V103:W103"/>
    <mergeCell ref="V149:W149"/>
    <mergeCell ref="V146:W146"/>
    <mergeCell ref="V147:W147"/>
    <mergeCell ref="V114:W114"/>
    <mergeCell ref="V121:W121"/>
    <mergeCell ref="V110:W110"/>
    <mergeCell ref="V132:W132"/>
    <mergeCell ref="V124:W124"/>
    <mergeCell ref="V89:W89"/>
    <mergeCell ref="V104:W104"/>
    <mergeCell ref="V94:W94"/>
    <mergeCell ref="V97:W97"/>
    <mergeCell ref="V182:W182"/>
    <mergeCell ref="V90:W90"/>
    <mergeCell ref="V86:W86"/>
    <mergeCell ref="V91:W91"/>
    <mergeCell ref="V87:W87"/>
    <mergeCell ref="V173:W173"/>
    <mergeCell ref="V166:W166"/>
    <mergeCell ref="V163:W163"/>
    <mergeCell ref="V92:W92"/>
    <mergeCell ref="V159:W159"/>
    <mergeCell ref="V151:W151"/>
    <mergeCell ref="V143:W143"/>
    <mergeCell ref="V161:W161"/>
    <mergeCell ref="V154:W154"/>
    <mergeCell ref="V101:W101"/>
    <mergeCell ref="V136:W136"/>
    <mergeCell ref="V137:W137"/>
    <mergeCell ref="V160:W160"/>
    <mergeCell ref="V139:W139"/>
    <mergeCell ref="V93:W93"/>
    <mergeCell ref="V142:W142"/>
    <mergeCell ref="V102:W102"/>
    <mergeCell ref="V106:W106"/>
    <mergeCell ref="V109:W109"/>
    <mergeCell ref="V116:W116"/>
    <mergeCell ref="V213:W213"/>
    <mergeCell ref="V214:W214"/>
    <mergeCell ref="V229:W229"/>
    <mergeCell ref="V174:W174"/>
    <mergeCell ref="V175:W175"/>
    <mergeCell ref="V98:W98"/>
    <mergeCell ref="V111:W111"/>
    <mergeCell ref="V95:W95"/>
    <mergeCell ref="V96:W96"/>
    <mergeCell ref="V100:W100"/>
    <mergeCell ref="V118:W118"/>
    <mergeCell ref="V112:W112"/>
    <mergeCell ref="V117:W117"/>
    <mergeCell ref="V125:W125"/>
    <mergeCell ref="V120:W120"/>
    <mergeCell ref="V119:W119"/>
    <mergeCell ref="V122:W122"/>
    <mergeCell ref="V123:W123"/>
    <mergeCell ref="V113:W113"/>
    <mergeCell ref="V107:W107"/>
    <mergeCell ref="V108:W108"/>
    <mergeCell ref="V115:W115"/>
    <mergeCell ref="V105:W105"/>
    <mergeCell ref="V99:W99"/>
    <mergeCell ref="V165:W165"/>
    <mergeCell ref="V210:W210"/>
    <mergeCell ref="V207:W207"/>
    <mergeCell ref="V208:W208"/>
    <mergeCell ref="V171:W171"/>
    <mergeCell ref="V169:W169"/>
    <mergeCell ref="V176:W176"/>
    <mergeCell ref="V188:W188"/>
    <mergeCell ref="V170:W170"/>
    <mergeCell ref="V200:W200"/>
    <mergeCell ref="V179:W179"/>
    <mergeCell ref="V180:W180"/>
    <mergeCell ref="V206:W206"/>
    <mergeCell ref="V205:W205"/>
    <mergeCell ref="V195:W195"/>
    <mergeCell ref="V193:W193"/>
    <mergeCell ref="V202:W202"/>
    <mergeCell ref="V192:W192"/>
    <mergeCell ref="V198:W198"/>
    <mergeCell ref="V168:W168"/>
    <mergeCell ref="V187:W187"/>
    <mergeCell ref="V280:W280"/>
    <mergeCell ref="V196:W196"/>
    <mergeCell ref="V298:W298"/>
    <mergeCell ref="V290:W290"/>
    <mergeCell ref="V235:W235"/>
    <mergeCell ref="V148:W148"/>
    <mergeCell ref="V150:W150"/>
    <mergeCell ref="V167:W167"/>
    <mergeCell ref="V172:W172"/>
    <mergeCell ref="V256:W256"/>
    <mergeCell ref="V258:W258"/>
    <mergeCell ref="V247:W247"/>
    <mergeCell ref="V248:W248"/>
    <mergeCell ref="V242:W242"/>
    <mergeCell ref="V243:W243"/>
    <mergeCell ref="V239:W239"/>
    <mergeCell ref="V238:W238"/>
    <mergeCell ref="V157:W157"/>
    <mergeCell ref="V158:W158"/>
    <mergeCell ref="V227:W227"/>
    <mergeCell ref="V228:W228"/>
    <mergeCell ref="V244:W244"/>
    <mergeCell ref="V240:W240"/>
    <mergeCell ref="V215:W215"/>
    <mergeCell ref="V309:W309"/>
    <mergeCell ref="V211:W211"/>
    <mergeCell ref="V317:W317"/>
    <mergeCell ref="V306:W306"/>
    <mergeCell ref="V328:W328"/>
    <mergeCell ref="V312:W312"/>
    <mergeCell ref="V308:W308"/>
    <mergeCell ref="V224:W224"/>
    <mergeCell ref="V225:W225"/>
    <mergeCell ref="V219:W219"/>
    <mergeCell ref="V220:W220"/>
    <mergeCell ref="V288:W288"/>
    <mergeCell ref="V313:W313"/>
    <mergeCell ref="V305:W305"/>
    <mergeCell ref="V272:W272"/>
    <mergeCell ref="V300:W300"/>
    <mergeCell ref="V259:W259"/>
    <mergeCell ref="V278:W278"/>
    <mergeCell ref="V270:W270"/>
    <mergeCell ref="V273:W273"/>
    <mergeCell ref="V277:W277"/>
    <mergeCell ref="V269:W269"/>
    <mergeCell ref="V262:W262"/>
    <mergeCell ref="V279:W279"/>
    <mergeCell ref="V271:W271"/>
    <mergeCell ref="V275:W275"/>
    <mergeCell ref="V212:W212"/>
    <mergeCell ref="V221:W221"/>
    <mergeCell ref="V222:W222"/>
    <mergeCell ref="V218:W218"/>
    <mergeCell ref="V217:W217"/>
    <mergeCell ref="V216:W216"/>
    <mergeCell ref="V401:W401"/>
    <mergeCell ref="V286:W286"/>
    <mergeCell ref="V299:W299"/>
    <mergeCell ref="V295:W295"/>
    <mergeCell ref="V338:W338"/>
    <mergeCell ref="V339:W339"/>
    <mergeCell ref="V297:W297"/>
    <mergeCell ref="V292:W292"/>
    <mergeCell ref="V293:W293"/>
    <mergeCell ref="V294:W294"/>
    <mergeCell ref="V321:W321"/>
    <mergeCell ref="V320:W320"/>
    <mergeCell ref="V289:W289"/>
    <mergeCell ref="V296:W296"/>
    <mergeCell ref="V323:W323"/>
    <mergeCell ref="V318:W318"/>
    <mergeCell ref="V314:W314"/>
    <mergeCell ref="V311:W311"/>
    <mergeCell ref="V223:W223"/>
    <mergeCell ref="V287:W287"/>
    <mergeCell ref="V246:W246"/>
    <mergeCell ref="V264:W264"/>
    <mergeCell ref="V260:W260"/>
    <mergeCell ref="V263:W263"/>
    <mergeCell ref="V245:W245"/>
    <mergeCell ref="V249:W249"/>
    <mergeCell ref="V257:W257"/>
    <mergeCell ref="V252:W252"/>
    <mergeCell ref="V234:W234"/>
    <mergeCell ref="V237:W237"/>
    <mergeCell ref="V236:W236"/>
    <mergeCell ref="V230:W230"/>
    <mergeCell ref="V253:W253"/>
    <mergeCell ref="V251:W251"/>
    <mergeCell ref="V285:W285"/>
    <mergeCell ref="V283:W283"/>
    <mergeCell ref="V284:W284"/>
    <mergeCell ref="V250:W250"/>
    <mergeCell ref="V231:W231"/>
    <mergeCell ref="V266:W266"/>
    <mergeCell ref="V282:W282"/>
    <mergeCell ref="V232:W232"/>
    <mergeCell ref="V233:W233"/>
    <mergeCell ref="V255:W255"/>
    <mergeCell ref="V410:W410"/>
    <mergeCell ref="V402:W402"/>
    <mergeCell ref="V403:W403"/>
    <mergeCell ref="V404:W404"/>
    <mergeCell ref="V405:W405"/>
    <mergeCell ref="V406:W406"/>
    <mergeCell ref="V407:W407"/>
    <mergeCell ref="V408:W408"/>
    <mergeCell ref="V409:W409"/>
    <mergeCell ref="V334:W334"/>
    <mergeCell ref="V325:W325"/>
    <mergeCell ref="V329:W329"/>
    <mergeCell ref="V333:W333"/>
    <mergeCell ref="V332:W332"/>
    <mergeCell ref="V319:W319"/>
    <mergeCell ref="V310:W310"/>
    <mergeCell ref="V302:W302"/>
    <mergeCell ref="V303:W303"/>
    <mergeCell ref="V324:W324"/>
    <mergeCell ref="V316:W316"/>
    <mergeCell ref="V281:W281"/>
    <mergeCell ref="V315:W315"/>
    <mergeCell ref="AI1:AI3"/>
    <mergeCell ref="V336:W336"/>
    <mergeCell ref="V337:W337"/>
    <mergeCell ref="V330:W330"/>
    <mergeCell ref="V331:W331"/>
    <mergeCell ref="V326:W326"/>
    <mergeCell ref="V327:W327"/>
    <mergeCell ref="V335:W335"/>
    <mergeCell ref="V197:W197"/>
    <mergeCell ref="V241:W241"/>
    <mergeCell ref="V265:W265"/>
    <mergeCell ref="V254:W254"/>
    <mergeCell ref="V267:W267"/>
    <mergeCell ref="V304:W304"/>
    <mergeCell ref="V301:W301"/>
    <mergeCell ref="V322:W322"/>
    <mergeCell ref="V291:W291"/>
    <mergeCell ref="V261:W261"/>
    <mergeCell ref="V307:W307"/>
    <mergeCell ref="V274:W274"/>
    <mergeCell ref="V276:W276"/>
    <mergeCell ref="V268:W268"/>
  </mergeCells>
  <phoneticPr fontId="63" type="noConversion"/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2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56"/>
  <sheetViews>
    <sheetView tabSelected="1" zoomScaleNormal="100" workbookViewId="0">
      <selection activeCell="E1" sqref="E1"/>
    </sheetView>
  </sheetViews>
  <sheetFormatPr defaultColWidth="9" defaultRowHeight="16.2" x14ac:dyDescent="0.3"/>
  <cols>
    <col min="1" max="1" width="30.77734375" style="1" customWidth="1"/>
    <col min="2" max="3" width="19.6640625" style="1" customWidth="1"/>
    <col min="4" max="4" width="19.109375" style="1" customWidth="1"/>
    <col min="5" max="16384" width="9" style="1"/>
  </cols>
  <sheetData>
    <row r="1" spans="1:4" ht="17.25" customHeight="1" x14ac:dyDescent="0.3">
      <c r="A1" s="63" t="s">
        <v>128</v>
      </c>
      <c r="B1" s="64"/>
      <c r="C1" s="64"/>
      <c r="D1" s="64"/>
    </row>
    <row r="2" spans="1:4" ht="17.399999999999999" x14ac:dyDescent="0.3">
      <c r="A2" s="63" t="s">
        <v>127</v>
      </c>
      <c r="B2" s="64"/>
      <c r="C2" s="64"/>
      <c r="D2" s="64"/>
    </row>
    <row r="3" spans="1:4" ht="38.25" customHeight="1" x14ac:dyDescent="0.3">
      <c r="A3" s="147" t="s">
        <v>136</v>
      </c>
      <c r="B3" s="148"/>
      <c r="C3" s="148"/>
      <c r="D3" s="148"/>
    </row>
    <row r="4" spans="1:4" ht="28.2" x14ac:dyDescent="0.3">
      <c r="A4" s="65" t="s">
        <v>31</v>
      </c>
      <c r="B4" s="66"/>
      <c r="C4" s="66"/>
      <c r="D4" s="66"/>
    </row>
    <row r="5" spans="1:4" ht="19.5" customHeight="1" x14ac:dyDescent="0.3">
      <c r="A5" s="152" t="s">
        <v>1655</v>
      </c>
      <c r="B5" s="153"/>
      <c r="C5" s="153"/>
      <c r="D5" s="153"/>
    </row>
    <row r="6" spans="1:4" ht="28.5" customHeight="1" x14ac:dyDescent="0.3">
      <c r="A6" s="62" t="s">
        <v>125</v>
      </c>
      <c r="B6" s="160" t="s">
        <v>1680</v>
      </c>
      <c r="C6" s="160"/>
      <c r="D6" s="160"/>
    </row>
    <row r="7" spans="1:4" ht="43.5" customHeight="1" x14ac:dyDescent="0.3">
      <c r="A7" s="62" t="s">
        <v>28</v>
      </c>
      <c r="B7" s="157" t="str">
        <f>VLOOKUP($B$6,數字檔案參考!$A$5:$D$435,3,FALSE)</f>
        <v>高雄市茄萣區真善美關懷服務協會</v>
      </c>
      <c r="C7" s="158"/>
      <c r="D7" s="159"/>
    </row>
    <row r="8" spans="1:4" ht="33" customHeight="1" x14ac:dyDescent="0.3">
      <c r="A8" s="62" t="s">
        <v>129</v>
      </c>
      <c r="B8" s="154" t="str">
        <f>VLOOKUP($B$6,數字檔案參考!$A$5:$D$435,4,FALSE)</f>
        <v>建立社區照顧關懷據點</v>
      </c>
      <c r="C8" s="155"/>
      <c r="D8" s="156"/>
    </row>
    <row r="9" spans="1:4" ht="66" customHeight="1" x14ac:dyDescent="0.3">
      <c r="A9" s="149" t="s">
        <v>130</v>
      </c>
      <c r="B9" s="150"/>
      <c r="C9" s="151"/>
      <c r="D9" s="22">
        <f>VLOOKUP($B$6,數字檔案參考!$A$5:$AF$435,30,FALSE)</f>
        <v>237000</v>
      </c>
    </row>
    <row r="10" spans="1:4" x14ac:dyDescent="0.3">
      <c r="A10" s="149" t="s">
        <v>131</v>
      </c>
      <c r="B10" s="150"/>
      <c r="C10" s="151"/>
      <c r="D10" s="22">
        <f>VLOOKUP($B$6,數字檔案參考!$A$5:$AF$435,31,FALSE)</f>
        <v>42000</v>
      </c>
    </row>
    <row r="11" spans="1:4" x14ac:dyDescent="0.3">
      <c r="A11" s="149" t="s">
        <v>132</v>
      </c>
      <c r="B11" s="150"/>
      <c r="C11" s="151"/>
      <c r="D11" s="22">
        <f>VLOOKUP($B$6,數字檔案參考!$A$5:$AF$435,9,FALSE)</f>
        <v>78679</v>
      </c>
    </row>
    <row r="12" spans="1:4" x14ac:dyDescent="0.3">
      <c r="A12" s="149" t="s">
        <v>133</v>
      </c>
      <c r="B12" s="150"/>
      <c r="C12" s="151"/>
      <c r="D12" s="22">
        <f>VLOOKUP($B$6,數字檔案參考!$A$5:$AF$435,21,FALSE)</f>
        <v>32220</v>
      </c>
    </row>
    <row r="13" spans="1:4" x14ac:dyDescent="0.3">
      <c r="A13" s="38" t="s">
        <v>150</v>
      </c>
      <c r="B13" s="54"/>
      <c r="C13" s="40"/>
      <c r="D13" s="2"/>
    </row>
    <row r="14" spans="1:4" x14ac:dyDescent="0.3">
      <c r="A14" s="38" t="s">
        <v>151</v>
      </c>
      <c r="B14" s="54"/>
      <c r="C14" s="40"/>
      <c r="D14" s="2"/>
    </row>
    <row r="15" spans="1:4" x14ac:dyDescent="0.3">
      <c r="A15" s="67" t="s">
        <v>17</v>
      </c>
      <c r="B15" s="67" t="s">
        <v>29</v>
      </c>
      <c r="C15" s="67" t="s">
        <v>30</v>
      </c>
      <c r="D15" s="67" t="s">
        <v>27</v>
      </c>
    </row>
    <row r="16" spans="1:4" x14ac:dyDescent="0.3">
      <c r="A16" s="3" t="s">
        <v>25</v>
      </c>
      <c r="B16" s="4"/>
      <c r="C16" s="2"/>
      <c r="D16" s="5">
        <f>SUM(B16:C16)</f>
        <v>0</v>
      </c>
    </row>
    <row r="17" spans="1:4" ht="16.8" thickBot="1" x14ac:dyDescent="0.35">
      <c r="A17" s="6" t="s">
        <v>26</v>
      </c>
      <c r="B17" s="7"/>
      <c r="C17" s="8"/>
      <c r="D17" s="9">
        <f>SUM(B17:C17)</f>
        <v>0</v>
      </c>
    </row>
    <row r="18" spans="1:4" x14ac:dyDescent="0.3">
      <c r="A18" s="41" t="s">
        <v>137</v>
      </c>
      <c r="B18" s="10"/>
      <c r="C18" s="11"/>
      <c r="D18" s="12">
        <f t="shared" ref="D18:D54" si="0">SUM(B18:C18)</f>
        <v>0</v>
      </c>
    </row>
    <row r="19" spans="1:4" ht="16.8" thickBot="1" x14ac:dyDescent="0.35">
      <c r="A19" s="42" t="s">
        <v>102</v>
      </c>
      <c r="B19" s="13"/>
      <c r="C19" s="14"/>
      <c r="D19" s="15">
        <f t="shared" si="0"/>
        <v>0</v>
      </c>
    </row>
    <row r="20" spans="1:4" x14ac:dyDescent="0.3">
      <c r="A20" s="16" t="s">
        <v>24</v>
      </c>
      <c r="B20" s="17">
        <f>SUM(B18:B19)</f>
        <v>0</v>
      </c>
      <c r="C20" s="18">
        <f>SUM(C18:C19)</f>
        <v>0</v>
      </c>
      <c r="D20" s="18">
        <f t="shared" si="0"/>
        <v>0</v>
      </c>
    </row>
    <row r="21" spans="1:4" x14ac:dyDescent="0.3">
      <c r="A21" s="3" t="s">
        <v>441</v>
      </c>
      <c r="B21" s="2"/>
      <c r="C21" s="2"/>
      <c r="D21" s="5">
        <f t="shared" si="0"/>
        <v>0</v>
      </c>
    </row>
    <row r="22" spans="1:4" x14ac:dyDescent="0.3">
      <c r="A22" s="3" t="s">
        <v>442</v>
      </c>
      <c r="B22" s="4"/>
      <c r="C22" s="2"/>
      <c r="D22" s="5">
        <f t="shared" si="0"/>
        <v>0</v>
      </c>
    </row>
    <row r="23" spans="1:4" x14ac:dyDescent="0.3">
      <c r="A23" s="3" t="s">
        <v>443</v>
      </c>
      <c r="B23" s="4"/>
      <c r="C23" s="2"/>
      <c r="D23" s="5">
        <f t="shared" si="0"/>
        <v>0</v>
      </c>
    </row>
    <row r="24" spans="1:4" x14ac:dyDescent="0.3">
      <c r="A24" s="3" t="s">
        <v>444</v>
      </c>
      <c r="B24" s="4"/>
      <c r="C24" s="2"/>
      <c r="D24" s="5">
        <f t="shared" si="0"/>
        <v>0</v>
      </c>
    </row>
    <row r="25" spans="1:4" x14ac:dyDescent="0.3">
      <c r="A25" s="19" t="s">
        <v>21</v>
      </c>
      <c r="B25" s="20">
        <f>SUM(B21:B24)</f>
        <v>0</v>
      </c>
      <c r="C25" s="21">
        <f>SUM(C21:C24)</f>
        <v>0</v>
      </c>
      <c r="D25" s="22">
        <f t="shared" si="0"/>
        <v>0</v>
      </c>
    </row>
    <row r="26" spans="1:4" x14ac:dyDescent="0.3">
      <c r="A26" s="3" t="s">
        <v>445</v>
      </c>
      <c r="B26" s="4"/>
      <c r="C26" s="2"/>
      <c r="D26" s="5">
        <f t="shared" si="0"/>
        <v>0</v>
      </c>
    </row>
    <row r="27" spans="1:4" x14ac:dyDescent="0.3">
      <c r="A27" s="3" t="s">
        <v>446</v>
      </c>
      <c r="B27" s="4"/>
      <c r="C27" s="2"/>
      <c r="D27" s="5">
        <f t="shared" si="0"/>
        <v>0</v>
      </c>
    </row>
    <row r="28" spans="1:4" x14ac:dyDescent="0.3">
      <c r="A28" s="3" t="s">
        <v>447</v>
      </c>
      <c r="B28" s="4"/>
      <c r="C28" s="2"/>
      <c r="D28" s="5">
        <f>SUM(B28:C28)</f>
        <v>0</v>
      </c>
    </row>
    <row r="29" spans="1:4" x14ac:dyDescent="0.3">
      <c r="A29" s="3" t="s">
        <v>448</v>
      </c>
      <c r="B29" s="4"/>
      <c r="C29" s="2"/>
      <c r="D29" s="5">
        <f t="shared" si="0"/>
        <v>0</v>
      </c>
    </row>
    <row r="30" spans="1:4" x14ac:dyDescent="0.3">
      <c r="A30" s="19" t="s">
        <v>22</v>
      </c>
      <c r="B30" s="20">
        <f>SUM(B26:B29)</f>
        <v>0</v>
      </c>
      <c r="C30" s="21">
        <f>SUM(C26:C29)</f>
        <v>0</v>
      </c>
      <c r="D30" s="22">
        <f t="shared" si="0"/>
        <v>0</v>
      </c>
    </row>
    <row r="31" spans="1:4" x14ac:dyDescent="0.3">
      <c r="A31" s="3" t="s">
        <v>454</v>
      </c>
      <c r="B31" s="2"/>
      <c r="C31" s="2"/>
      <c r="D31" s="5">
        <f t="shared" si="0"/>
        <v>0</v>
      </c>
    </row>
    <row r="32" spans="1:4" x14ac:dyDescent="0.3">
      <c r="A32" s="3" t="s">
        <v>449</v>
      </c>
      <c r="B32" s="2"/>
      <c r="C32" s="2"/>
      <c r="D32" s="5">
        <f t="shared" si="0"/>
        <v>0</v>
      </c>
    </row>
    <row r="33" spans="1:4" x14ac:dyDescent="0.3">
      <c r="A33" s="3" t="s">
        <v>450</v>
      </c>
      <c r="B33" s="2"/>
      <c r="C33" s="2"/>
      <c r="D33" s="5">
        <f t="shared" si="0"/>
        <v>0</v>
      </c>
    </row>
    <row r="34" spans="1:4" x14ac:dyDescent="0.3">
      <c r="A34" s="3" t="s">
        <v>451</v>
      </c>
      <c r="B34" s="2"/>
      <c r="C34" s="2"/>
      <c r="D34" s="5">
        <f t="shared" si="0"/>
        <v>0</v>
      </c>
    </row>
    <row r="35" spans="1:4" x14ac:dyDescent="0.3">
      <c r="A35" s="19" t="s">
        <v>160</v>
      </c>
      <c r="B35" s="21">
        <f>SUM(B31:B34)</f>
        <v>0</v>
      </c>
      <c r="C35" s="21">
        <f>SUM(C31:C34)</f>
        <v>0</v>
      </c>
      <c r="D35" s="22">
        <f t="shared" si="0"/>
        <v>0</v>
      </c>
    </row>
    <row r="36" spans="1:4" x14ac:dyDescent="0.3">
      <c r="A36" s="3" t="s">
        <v>452</v>
      </c>
      <c r="B36" s="2"/>
      <c r="C36" s="2"/>
      <c r="D36" s="5">
        <f t="shared" si="0"/>
        <v>0</v>
      </c>
    </row>
    <row r="37" spans="1:4" x14ac:dyDescent="0.3">
      <c r="A37" s="3" t="s">
        <v>453</v>
      </c>
      <c r="B37" s="2"/>
      <c r="C37" s="2"/>
      <c r="D37" s="5">
        <f t="shared" si="0"/>
        <v>0</v>
      </c>
    </row>
    <row r="38" spans="1:4" x14ac:dyDescent="0.3">
      <c r="A38" s="3" t="s">
        <v>455</v>
      </c>
      <c r="B38" s="2"/>
      <c r="C38" s="2"/>
      <c r="D38" s="5">
        <f t="shared" si="0"/>
        <v>0</v>
      </c>
    </row>
    <row r="39" spans="1:4" x14ac:dyDescent="0.3">
      <c r="A39" s="3" t="s">
        <v>456</v>
      </c>
      <c r="B39" s="2"/>
      <c r="C39" s="2"/>
      <c r="D39" s="5">
        <f t="shared" si="0"/>
        <v>0</v>
      </c>
    </row>
    <row r="40" spans="1:4" x14ac:dyDescent="0.3">
      <c r="A40" s="19" t="s">
        <v>161</v>
      </c>
      <c r="B40" s="21">
        <f>SUM(B36:B39)</f>
        <v>0</v>
      </c>
      <c r="C40" s="21">
        <f>SUM(C36:C39)</f>
        <v>0</v>
      </c>
      <c r="D40" s="22">
        <f t="shared" si="0"/>
        <v>0</v>
      </c>
    </row>
    <row r="41" spans="1:4" x14ac:dyDescent="0.3">
      <c r="A41" s="3" t="s">
        <v>457</v>
      </c>
      <c r="B41" s="2"/>
      <c r="C41" s="2"/>
      <c r="D41" s="5">
        <f t="shared" ref="D41:D45" si="1">SUM(B41:C41)</f>
        <v>0</v>
      </c>
    </row>
    <row r="42" spans="1:4" x14ac:dyDescent="0.3">
      <c r="A42" s="3" t="s">
        <v>458</v>
      </c>
      <c r="B42" s="2"/>
      <c r="C42" s="2"/>
      <c r="D42" s="5">
        <f t="shared" si="1"/>
        <v>0</v>
      </c>
    </row>
    <row r="43" spans="1:4" x14ac:dyDescent="0.3">
      <c r="A43" s="109" t="s">
        <v>459</v>
      </c>
      <c r="B43" s="2"/>
      <c r="C43" s="2"/>
      <c r="D43" s="5">
        <f t="shared" si="1"/>
        <v>0</v>
      </c>
    </row>
    <row r="44" spans="1:4" x14ac:dyDescent="0.3">
      <c r="A44" s="3" t="s">
        <v>460</v>
      </c>
      <c r="B44" s="2"/>
      <c r="C44" s="2"/>
      <c r="D44" s="5">
        <f t="shared" si="1"/>
        <v>0</v>
      </c>
    </row>
    <row r="45" spans="1:4" x14ac:dyDescent="0.3">
      <c r="A45" s="19" t="s">
        <v>154</v>
      </c>
      <c r="B45" s="21">
        <f>SUM(B41:B44)</f>
        <v>0</v>
      </c>
      <c r="C45" s="21">
        <f>SUM(C41:C44)</f>
        <v>0</v>
      </c>
      <c r="D45" s="22">
        <f t="shared" si="1"/>
        <v>0</v>
      </c>
    </row>
    <row r="46" spans="1:4" x14ac:dyDescent="0.3">
      <c r="A46" s="3" t="s">
        <v>18</v>
      </c>
      <c r="B46" s="2"/>
      <c r="C46" s="2"/>
      <c r="D46" s="5">
        <f t="shared" si="0"/>
        <v>0</v>
      </c>
    </row>
    <row r="47" spans="1:4" x14ac:dyDescent="0.3">
      <c r="A47" s="3" t="s">
        <v>19</v>
      </c>
      <c r="B47" s="2"/>
      <c r="C47" s="2"/>
      <c r="D47" s="5">
        <f t="shared" si="0"/>
        <v>0</v>
      </c>
    </row>
    <row r="48" spans="1:4" x14ac:dyDescent="0.3">
      <c r="A48" s="3" t="s">
        <v>20</v>
      </c>
      <c r="B48" s="2"/>
      <c r="C48" s="2"/>
      <c r="D48" s="5">
        <f t="shared" si="0"/>
        <v>0</v>
      </c>
    </row>
    <row r="49" spans="1:4" x14ac:dyDescent="0.3">
      <c r="A49" s="19" t="s">
        <v>23</v>
      </c>
      <c r="B49" s="21">
        <f>SUM(B46:B48)</f>
        <v>0</v>
      </c>
      <c r="C49" s="21">
        <f>SUM(C46:C48)</f>
        <v>0</v>
      </c>
      <c r="D49" s="22">
        <f t="shared" si="0"/>
        <v>0</v>
      </c>
    </row>
    <row r="50" spans="1:4" x14ac:dyDescent="0.3">
      <c r="A50" s="3" t="s">
        <v>461</v>
      </c>
      <c r="B50" s="2"/>
      <c r="C50" s="2"/>
      <c r="D50" s="5">
        <f t="shared" si="0"/>
        <v>0</v>
      </c>
    </row>
    <row r="51" spans="1:4" x14ac:dyDescent="0.3">
      <c r="A51" s="3" t="s">
        <v>462</v>
      </c>
      <c r="B51" s="2"/>
      <c r="C51" s="2"/>
      <c r="D51" s="5">
        <f t="shared" si="0"/>
        <v>0</v>
      </c>
    </row>
    <row r="52" spans="1:4" x14ac:dyDescent="0.3">
      <c r="A52" s="3" t="s">
        <v>463</v>
      </c>
      <c r="B52" s="2"/>
      <c r="C52" s="2"/>
      <c r="D52" s="5">
        <f t="shared" si="0"/>
        <v>0</v>
      </c>
    </row>
    <row r="53" spans="1:4" x14ac:dyDescent="0.3">
      <c r="A53" s="3" t="s">
        <v>464</v>
      </c>
      <c r="B53" s="2"/>
      <c r="C53" s="2"/>
      <c r="D53" s="5">
        <f t="shared" si="0"/>
        <v>0</v>
      </c>
    </row>
    <row r="54" spans="1:4" x14ac:dyDescent="0.3">
      <c r="A54" s="19" t="s">
        <v>145</v>
      </c>
      <c r="B54" s="21">
        <f>SUM(B50:B53)</f>
        <v>0</v>
      </c>
      <c r="C54" s="21">
        <f>SUM(C50:C53)</f>
        <v>0</v>
      </c>
      <c r="D54" s="22">
        <f t="shared" si="0"/>
        <v>0</v>
      </c>
    </row>
    <row r="55" spans="1:4" x14ac:dyDescent="0.3">
      <c r="A55" s="102" t="s">
        <v>147</v>
      </c>
      <c r="B55" s="68">
        <f>D9-D12-B25-B30-B35-B40-B45-B49-B54-B17</f>
        <v>204780</v>
      </c>
      <c r="C55" s="23"/>
      <c r="D55" s="23"/>
    </row>
    <row r="56" spans="1:4" x14ac:dyDescent="0.3">
      <c r="A56" s="103" t="s">
        <v>148</v>
      </c>
      <c r="B56" s="68">
        <f>D10-B16</f>
        <v>42000</v>
      </c>
    </row>
  </sheetData>
  <sheetProtection selectLockedCells="1"/>
  <protectedRanges>
    <protectedRange sqref="B6:D6 D13:D14 B16:C19 B21:C24 B26:C29 B31:C34 B36:C39 B41:C44 B46:C48 B50:C53" name="範圍2"/>
    <protectedRange sqref="B6:D6" name="範圍1" securityDescriptor="O:WDG:WDD:(A;;CC;;;S-1-5-21-3108168098-2031890172-3794070386-1001)"/>
    <protectedRange sqref="B6:D6 D13:D14 B16:C19 B21:C24 B26:C29 B31:C34 B36:C39 B41:C44 B46:C48 B50:C53" name="範圍3" securityDescriptor="O:WDG:WDD:(A;;CC;;;S-1-5-21-3108168098-2031890172-3794070386-1001)"/>
  </protectedRanges>
  <mergeCells count="9">
    <mergeCell ref="A3:D3"/>
    <mergeCell ref="A11:C11"/>
    <mergeCell ref="A12:C12"/>
    <mergeCell ref="A5:D5"/>
    <mergeCell ref="B8:D8"/>
    <mergeCell ref="B7:D7"/>
    <mergeCell ref="A9:C9"/>
    <mergeCell ref="A10:C10"/>
    <mergeCell ref="B6:D6"/>
  </mergeCells>
  <phoneticPr fontId="3" type="noConversion"/>
  <printOptions horizontalCentered="1"/>
  <pageMargins left="0.39370078740157483" right="0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331"/>
  <sheetViews>
    <sheetView zoomScale="70" zoomScaleNormal="70" workbookViewId="0">
      <selection activeCell="D9" sqref="D9"/>
    </sheetView>
  </sheetViews>
  <sheetFormatPr defaultColWidth="9" defaultRowHeight="16.2" x14ac:dyDescent="0.3"/>
  <cols>
    <col min="1" max="1" width="18.33203125" style="36" customWidth="1"/>
    <col min="2" max="2" width="34.33203125" style="36" customWidth="1"/>
    <col min="3" max="3" width="10.77734375" style="36" customWidth="1"/>
    <col min="4" max="4" width="15.77734375" style="36" customWidth="1"/>
    <col min="5" max="5" width="20.77734375" style="36" customWidth="1"/>
    <col min="6" max="6" width="18.77734375" style="36" customWidth="1"/>
    <col min="7" max="8" width="10.77734375" style="43" customWidth="1"/>
    <col min="9" max="11" width="20.77734375" style="44" customWidth="1"/>
    <col min="12" max="12" width="20.77734375" style="36" customWidth="1"/>
    <col min="13" max="22" width="16.77734375" style="36" customWidth="1"/>
    <col min="23" max="23" width="10.77734375" style="36" customWidth="1"/>
    <col min="24" max="24" width="7.77734375" style="36" customWidth="1"/>
    <col min="25" max="25" width="18.77734375" style="36" customWidth="1"/>
    <col min="26" max="26" width="16.77734375" style="36" customWidth="1"/>
    <col min="27" max="28" width="18.77734375" style="36" customWidth="1"/>
    <col min="29" max="16384" width="9" style="36"/>
  </cols>
  <sheetData>
    <row r="1" spans="1:28" ht="28.2" customHeight="1" x14ac:dyDescent="0.3">
      <c r="A1" s="168" t="s">
        <v>103</v>
      </c>
      <c r="B1" s="169"/>
      <c r="C1" s="169"/>
      <c r="D1" s="169"/>
      <c r="E1" s="169"/>
      <c r="F1" s="169"/>
      <c r="G1" s="169"/>
      <c r="H1" s="169"/>
      <c r="I1" s="169"/>
      <c r="J1" s="169"/>
      <c r="K1" s="161" t="str">
        <f>B9</f>
        <v>高雄市茄萣區真善美關懷服務協會</v>
      </c>
      <c r="L1" s="161"/>
      <c r="M1" s="161"/>
      <c r="N1" s="161"/>
      <c r="O1" s="161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7"/>
    </row>
    <row r="2" spans="1:28" ht="28.2" customHeight="1" x14ac:dyDescent="0.3">
      <c r="A2" s="174" t="s">
        <v>1658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6"/>
    </row>
    <row r="3" spans="1:28" ht="27.45" customHeight="1" x14ac:dyDescent="0.3">
      <c r="A3" s="174" t="s">
        <v>1657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8"/>
      <c r="AA3" s="179" t="s">
        <v>0</v>
      </c>
      <c r="AB3" s="180"/>
    </row>
    <row r="4" spans="1:28" s="53" customFormat="1" ht="31.95" customHeight="1" x14ac:dyDescent="0.3">
      <c r="A4" s="165" t="s">
        <v>104</v>
      </c>
      <c r="B4" s="162" t="s">
        <v>11</v>
      </c>
      <c r="C4" s="162" t="s">
        <v>105</v>
      </c>
      <c r="D4" s="162" t="s">
        <v>106</v>
      </c>
      <c r="E4" s="183" t="s">
        <v>1</v>
      </c>
      <c r="F4" s="184"/>
      <c r="G4" s="162" t="s">
        <v>107</v>
      </c>
      <c r="H4" s="162" t="s">
        <v>108</v>
      </c>
      <c r="I4" s="191" t="s">
        <v>2</v>
      </c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2"/>
      <c r="W4" s="162" t="s">
        <v>109</v>
      </c>
      <c r="X4" s="162" t="s">
        <v>12</v>
      </c>
      <c r="Y4" s="191" t="s">
        <v>146</v>
      </c>
      <c r="Z4" s="192"/>
      <c r="AA4" s="162" t="s">
        <v>110</v>
      </c>
      <c r="AB4" s="167"/>
    </row>
    <row r="5" spans="1:28" s="53" customFormat="1" ht="29.7" customHeight="1" x14ac:dyDescent="0.3">
      <c r="A5" s="165"/>
      <c r="B5" s="162"/>
      <c r="C5" s="162"/>
      <c r="D5" s="162"/>
      <c r="E5" s="195" t="s">
        <v>3</v>
      </c>
      <c r="F5" s="170" t="s">
        <v>4</v>
      </c>
      <c r="G5" s="162"/>
      <c r="H5" s="162"/>
      <c r="I5" s="181" t="s">
        <v>5</v>
      </c>
      <c r="J5" s="182"/>
      <c r="K5" s="163" t="s">
        <v>6</v>
      </c>
      <c r="L5" s="163"/>
      <c r="M5" s="173" t="s">
        <v>7</v>
      </c>
      <c r="N5" s="173"/>
      <c r="O5" s="173"/>
      <c r="P5" s="173"/>
      <c r="Q5" s="173"/>
      <c r="R5" s="173"/>
      <c r="S5" s="173"/>
      <c r="T5" s="173"/>
      <c r="U5" s="173"/>
      <c r="V5" s="173"/>
      <c r="W5" s="162"/>
      <c r="X5" s="162"/>
      <c r="Y5" s="170" t="s">
        <v>3</v>
      </c>
      <c r="Z5" s="163" t="s">
        <v>4</v>
      </c>
      <c r="AA5" s="201" t="s">
        <v>8</v>
      </c>
      <c r="AB5" s="166" t="s">
        <v>9</v>
      </c>
    </row>
    <row r="6" spans="1:28" s="53" customFormat="1" ht="28.2" customHeight="1" x14ac:dyDescent="0.3">
      <c r="A6" s="165"/>
      <c r="B6" s="162"/>
      <c r="C6" s="162"/>
      <c r="D6" s="162"/>
      <c r="E6" s="196"/>
      <c r="F6" s="171"/>
      <c r="G6" s="162"/>
      <c r="H6" s="162"/>
      <c r="I6" s="190" t="s">
        <v>3</v>
      </c>
      <c r="J6" s="194" t="s">
        <v>4</v>
      </c>
      <c r="K6" s="194" t="s">
        <v>97</v>
      </c>
      <c r="L6" s="163" t="s">
        <v>4</v>
      </c>
      <c r="M6" s="185" t="s">
        <v>111</v>
      </c>
      <c r="N6" s="202" t="s">
        <v>112</v>
      </c>
      <c r="O6" s="203"/>
      <c r="P6" s="203"/>
      <c r="Q6" s="203"/>
      <c r="R6" s="203"/>
      <c r="S6" s="203"/>
      <c r="T6" s="203"/>
      <c r="U6" s="203"/>
      <c r="V6" s="204"/>
      <c r="W6" s="162"/>
      <c r="X6" s="162"/>
      <c r="Y6" s="188"/>
      <c r="Z6" s="163"/>
      <c r="AA6" s="201"/>
      <c r="AB6" s="166"/>
    </row>
    <row r="7" spans="1:28" s="53" customFormat="1" ht="28.2" customHeight="1" x14ac:dyDescent="0.3">
      <c r="A7" s="165"/>
      <c r="B7" s="162"/>
      <c r="C7" s="162"/>
      <c r="D7" s="162"/>
      <c r="E7" s="196"/>
      <c r="F7" s="171"/>
      <c r="G7" s="162"/>
      <c r="H7" s="162"/>
      <c r="I7" s="188"/>
      <c r="J7" s="194"/>
      <c r="K7" s="194"/>
      <c r="L7" s="163"/>
      <c r="M7" s="186"/>
      <c r="N7" s="205" t="s">
        <v>3</v>
      </c>
      <c r="O7" s="206"/>
      <c r="P7" s="206"/>
      <c r="Q7" s="207"/>
      <c r="R7" s="207"/>
      <c r="S7" s="207"/>
      <c r="T7" s="207"/>
      <c r="U7" s="208"/>
      <c r="V7" s="199" t="s">
        <v>4</v>
      </c>
      <c r="W7" s="162"/>
      <c r="X7" s="162"/>
      <c r="Y7" s="188"/>
      <c r="Z7" s="163"/>
      <c r="AA7" s="201"/>
      <c r="AB7" s="166"/>
    </row>
    <row r="8" spans="1:28" s="53" customFormat="1" ht="74.7" customHeight="1" x14ac:dyDescent="0.3">
      <c r="A8" s="165"/>
      <c r="B8" s="162"/>
      <c r="C8" s="162"/>
      <c r="D8" s="162"/>
      <c r="E8" s="197"/>
      <c r="F8" s="172"/>
      <c r="G8" s="162"/>
      <c r="H8" s="162"/>
      <c r="I8" s="189"/>
      <c r="J8" s="194"/>
      <c r="K8" s="194"/>
      <c r="L8" s="163"/>
      <c r="M8" s="187"/>
      <c r="N8" s="135" t="s">
        <v>113</v>
      </c>
      <c r="O8" s="135" t="s">
        <v>114</v>
      </c>
      <c r="P8" s="135" t="s">
        <v>155</v>
      </c>
      <c r="Q8" s="135" t="s">
        <v>156</v>
      </c>
      <c r="R8" s="135" t="s">
        <v>157</v>
      </c>
      <c r="S8" s="135" t="s">
        <v>115</v>
      </c>
      <c r="T8" s="135" t="s">
        <v>153</v>
      </c>
      <c r="U8" s="135" t="s">
        <v>116</v>
      </c>
      <c r="V8" s="200"/>
      <c r="W8" s="162"/>
      <c r="X8" s="162"/>
      <c r="Y8" s="189"/>
      <c r="Z8" s="163"/>
      <c r="AA8" s="201"/>
      <c r="AB8" s="166"/>
    </row>
    <row r="9" spans="1:28" s="43" customFormat="1" ht="139.94999999999999" customHeight="1" thickBot="1" x14ac:dyDescent="0.35">
      <c r="A9" s="126" t="str">
        <f>'1.合計總表'!B6</f>
        <v>113P001504</v>
      </c>
      <c r="B9" s="127" t="str">
        <f>'1.合計總表'!B7</f>
        <v>高雄市茄萣區真善美關懷服務協會</v>
      </c>
      <c r="C9" s="128" t="str">
        <f>'1.合計總表'!B8</f>
        <v>建立社區照顧關懷據點</v>
      </c>
      <c r="D9" s="129">
        <f>'1.合計總表'!D11</f>
        <v>78679</v>
      </c>
      <c r="E9" s="130">
        <f>'1.合計總表'!D9-'1.合計總表'!D12</f>
        <v>204780</v>
      </c>
      <c r="F9" s="129">
        <f>'1.合計總表'!D10</f>
        <v>42000</v>
      </c>
      <c r="G9" s="138" t="s">
        <v>1656</v>
      </c>
      <c r="H9" s="138" t="s">
        <v>1656</v>
      </c>
      <c r="I9" s="131">
        <f>N9+O9+P9+Q9+R9+S9+T9+U9+M9+K9</f>
        <v>0</v>
      </c>
      <c r="J9" s="131">
        <f>V9+L9</f>
        <v>0</v>
      </c>
      <c r="K9" s="131">
        <f>'1.合計總表'!C17+'1.合計總表'!C20+'1.合計總表'!C25+'1.合計總表'!C30+'1.合計總表'!C35+'1.合計總表'!C40+'1.合計總表'!C45+'1.合計總表'!C49+'1.合計總表'!C54</f>
        <v>0</v>
      </c>
      <c r="L9" s="129">
        <f>'1.合計總表'!C16</f>
        <v>0</v>
      </c>
      <c r="M9" s="132">
        <f>'1.合計總表'!B20</f>
        <v>0</v>
      </c>
      <c r="N9" s="132">
        <f>'1.合計總表'!B25</f>
        <v>0</v>
      </c>
      <c r="O9" s="132">
        <f>'1.合計總表'!B30</f>
        <v>0</v>
      </c>
      <c r="P9" s="132">
        <f>'1.合計總表'!B35</f>
        <v>0</v>
      </c>
      <c r="Q9" s="132">
        <f>'1.合計總表'!B40</f>
        <v>0</v>
      </c>
      <c r="R9" s="132">
        <f>'1.合計總表'!B45</f>
        <v>0</v>
      </c>
      <c r="S9" s="132">
        <f>'1.合計總表'!B49</f>
        <v>0</v>
      </c>
      <c r="T9" s="132">
        <f>'1.合計總表'!B54</f>
        <v>0</v>
      </c>
      <c r="U9" s="132">
        <f>'1.合計總表'!B17</f>
        <v>0</v>
      </c>
      <c r="V9" s="132">
        <f>'1.合計總表'!B16</f>
        <v>0</v>
      </c>
      <c r="W9" s="133">
        <v>1</v>
      </c>
      <c r="X9" s="138" t="s">
        <v>117</v>
      </c>
      <c r="Y9" s="129">
        <f>MAX('1.合計總表'!B55,0)</f>
        <v>204780</v>
      </c>
      <c r="Z9" s="129">
        <f>MAX('1.合計總表'!B56,0)</f>
        <v>42000</v>
      </c>
      <c r="AA9" s="129">
        <f>'1.合計總表'!D13</f>
        <v>0</v>
      </c>
      <c r="AB9" s="134">
        <f>'1.合計總表'!D14</f>
        <v>0</v>
      </c>
    </row>
    <row r="10" spans="1:28" s="47" customFormat="1" ht="35.25" customHeight="1" x14ac:dyDescent="0.3">
      <c r="A10" s="139" t="s">
        <v>118</v>
      </c>
      <c r="B10" s="46"/>
      <c r="C10" s="46"/>
      <c r="D10" s="46"/>
      <c r="E10" s="46"/>
      <c r="F10" s="46"/>
      <c r="G10" s="45"/>
      <c r="H10" s="45"/>
      <c r="I10" s="45"/>
      <c r="J10" s="45"/>
      <c r="K10" s="45" t="e">
        <f>K9/I9</f>
        <v>#DIV/0!</v>
      </c>
      <c r="L10" s="46" t="e">
        <f>L9/J9</f>
        <v>#DIV/0!</v>
      </c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</row>
    <row r="11" spans="1:28" s="47" customFormat="1" ht="35.25" customHeight="1" x14ac:dyDescent="0.3">
      <c r="A11" s="45"/>
      <c r="B11" s="46"/>
      <c r="C11" s="46"/>
      <c r="D11" s="46"/>
      <c r="E11" s="46"/>
      <c r="F11" s="46"/>
      <c r="G11" s="45"/>
      <c r="H11" s="45"/>
      <c r="I11" s="45"/>
      <c r="J11" s="45"/>
      <c r="K11" s="55" t="s">
        <v>134</v>
      </c>
      <c r="L11" s="55" t="s">
        <v>135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</row>
    <row r="12" spans="1:28" ht="184.95" customHeight="1" x14ac:dyDescent="0.3">
      <c r="A12" s="164" t="s">
        <v>159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</row>
    <row r="13" spans="1:28" ht="59.25" customHeight="1" x14ac:dyDescent="0.3">
      <c r="A13" s="193" t="s">
        <v>119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</row>
    <row r="14" spans="1:28" x14ac:dyDescent="0.3">
      <c r="I14" s="43"/>
      <c r="J14" s="43"/>
      <c r="K14" s="43"/>
      <c r="L14" s="43"/>
    </row>
    <row r="15" spans="1:28" x14ac:dyDescent="0.3">
      <c r="I15" s="43"/>
      <c r="J15" s="43"/>
      <c r="K15" s="43"/>
      <c r="L15" s="43"/>
    </row>
    <row r="16" spans="1:28" x14ac:dyDescent="0.3">
      <c r="I16" s="43"/>
      <c r="J16" s="43"/>
      <c r="K16" s="43"/>
      <c r="L16" s="43"/>
    </row>
    <row r="17" spans="9:15" ht="21" x14ac:dyDescent="0.3">
      <c r="I17" s="43"/>
      <c r="J17" s="43"/>
      <c r="K17" s="57"/>
      <c r="L17" s="57"/>
      <c r="M17" s="58"/>
      <c r="N17" s="58"/>
      <c r="O17" s="58"/>
    </row>
    <row r="18" spans="9:15" ht="21" x14ac:dyDescent="0.3">
      <c r="I18" s="43"/>
      <c r="J18" s="43"/>
      <c r="K18" s="57"/>
      <c r="L18" s="37"/>
      <c r="M18" s="59" t="s">
        <v>139</v>
      </c>
      <c r="N18" s="59" t="s">
        <v>140</v>
      </c>
      <c r="O18" s="59" t="s">
        <v>141</v>
      </c>
    </row>
    <row r="19" spans="9:15" ht="21" x14ac:dyDescent="0.3">
      <c r="I19" s="43"/>
      <c r="J19" s="43"/>
      <c r="K19" s="60"/>
      <c r="L19" s="59" t="s">
        <v>142</v>
      </c>
      <c r="M19" s="61">
        <f>'1.合計總表'!D12</f>
        <v>32220</v>
      </c>
      <c r="N19" s="61">
        <f>E9</f>
        <v>204780</v>
      </c>
      <c r="O19" s="61">
        <f>F9</f>
        <v>42000</v>
      </c>
    </row>
    <row r="20" spans="9:15" ht="21" x14ac:dyDescent="0.3">
      <c r="I20" s="43"/>
      <c r="J20" s="43"/>
      <c r="K20" s="60"/>
      <c r="L20" s="59" t="s">
        <v>143</v>
      </c>
      <c r="M20" s="61">
        <f>M9</f>
        <v>0</v>
      </c>
      <c r="N20" s="61">
        <f>O9+P9+Q9+R9+S9+T9+U9+N9</f>
        <v>0</v>
      </c>
      <c r="O20" s="61">
        <f>V9</f>
        <v>0</v>
      </c>
    </row>
    <row r="21" spans="9:15" ht="21" x14ac:dyDescent="0.3">
      <c r="I21" s="43"/>
      <c r="J21" s="43"/>
      <c r="K21" s="60"/>
      <c r="L21" s="59" t="s">
        <v>144</v>
      </c>
      <c r="M21" s="61">
        <f>M19-M20</f>
        <v>32220</v>
      </c>
      <c r="N21" s="61">
        <f t="shared" ref="N21:O21" si="0">N19-N20</f>
        <v>204780</v>
      </c>
      <c r="O21" s="61">
        <f t="shared" si="0"/>
        <v>42000</v>
      </c>
    </row>
    <row r="22" spans="9:15" x14ac:dyDescent="0.3">
      <c r="I22" s="43"/>
      <c r="J22" s="43"/>
      <c r="K22" s="43"/>
      <c r="L22" s="43"/>
    </row>
    <row r="23" spans="9:15" x14ac:dyDescent="0.3">
      <c r="I23" s="43"/>
      <c r="J23" s="43"/>
      <c r="K23" s="43"/>
      <c r="L23" s="43"/>
    </row>
    <row r="24" spans="9:15" x14ac:dyDescent="0.3">
      <c r="I24" s="43"/>
      <c r="J24" s="43"/>
      <c r="K24" s="43"/>
      <c r="L24" s="43"/>
    </row>
    <row r="25" spans="9:15" x14ac:dyDescent="0.3">
      <c r="I25" s="43"/>
      <c r="J25" s="43"/>
      <c r="K25" s="43"/>
      <c r="L25" s="43"/>
    </row>
    <row r="26" spans="9:15" x14ac:dyDescent="0.3">
      <c r="I26" s="43"/>
      <c r="J26" s="43"/>
      <c r="K26" s="43"/>
      <c r="L26" s="43"/>
    </row>
    <row r="27" spans="9:15" x14ac:dyDescent="0.3">
      <c r="I27" s="43"/>
      <c r="J27" s="43"/>
      <c r="K27" s="43"/>
      <c r="L27" s="43"/>
    </row>
    <row r="28" spans="9:15" x14ac:dyDescent="0.3">
      <c r="I28" s="43"/>
      <c r="J28" s="43"/>
      <c r="K28" s="43"/>
      <c r="L28" s="43"/>
    </row>
    <row r="29" spans="9:15" x14ac:dyDescent="0.3">
      <c r="I29" s="43"/>
      <c r="J29" s="43"/>
      <c r="K29" s="43"/>
      <c r="L29" s="43"/>
    </row>
    <row r="30" spans="9:15" x14ac:dyDescent="0.3">
      <c r="I30" s="43"/>
      <c r="J30" s="43"/>
      <c r="K30" s="43"/>
      <c r="L30" s="43"/>
    </row>
    <row r="31" spans="9:15" x14ac:dyDescent="0.3">
      <c r="I31" s="43"/>
      <c r="J31" s="43"/>
      <c r="K31" s="43"/>
      <c r="L31" s="43"/>
    </row>
    <row r="32" spans="9:15" x14ac:dyDescent="0.3">
      <c r="I32" s="43"/>
      <c r="J32" s="43"/>
      <c r="K32" s="43"/>
      <c r="L32" s="43"/>
    </row>
    <row r="33" spans="9:12" x14ac:dyDescent="0.3">
      <c r="I33" s="43"/>
      <c r="J33" s="43"/>
      <c r="K33" s="43"/>
      <c r="L33" s="43"/>
    </row>
    <row r="34" spans="9:12" x14ac:dyDescent="0.3">
      <c r="I34" s="43"/>
      <c r="J34" s="43"/>
      <c r="K34" s="43"/>
      <c r="L34" s="43"/>
    </row>
    <row r="35" spans="9:12" x14ac:dyDescent="0.3">
      <c r="I35" s="43"/>
      <c r="J35" s="43"/>
      <c r="K35" s="43"/>
      <c r="L35" s="43"/>
    </row>
    <row r="36" spans="9:12" x14ac:dyDescent="0.3">
      <c r="I36" s="43"/>
      <c r="J36" s="43"/>
      <c r="K36" s="43"/>
      <c r="L36" s="43"/>
    </row>
    <row r="37" spans="9:12" x14ac:dyDescent="0.3">
      <c r="I37" s="43"/>
      <c r="J37" s="43"/>
      <c r="K37" s="43"/>
      <c r="L37" s="43"/>
    </row>
    <row r="38" spans="9:12" x14ac:dyDescent="0.3">
      <c r="I38" s="43"/>
      <c r="J38" s="43"/>
      <c r="K38" s="43"/>
      <c r="L38" s="43"/>
    </row>
    <row r="39" spans="9:12" x14ac:dyDescent="0.3">
      <c r="I39" s="43"/>
      <c r="J39" s="43"/>
      <c r="K39" s="43"/>
      <c r="L39" s="43"/>
    </row>
    <row r="40" spans="9:12" x14ac:dyDescent="0.3">
      <c r="I40" s="43"/>
      <c r="J40" s="43"/>
      <c r="K40" s="43"/>
      <c r="L40" s="43"/>
    </row>
    <row r="41" spans="9:12" x14ac:dyDescent="0.3">
      <c r="I41" s="43"/>
      <c r="J41" s="43"/>
      <c r="K41" s="43"/>
      <c r="L41" s="43"/>
    </row>
    <row r="42" spans="9:12" x14ac:dyDescent="0.3">
      <c r="I42" s="43"/>
      <c r="J42" s="43"/>
      <c r="K42" s="43"/>
      <c r="L42" s="43"/>
    </row>
    <row r="43" spans="9:12" x14ac:dyDescent="0.3">
      <c r="I43" s="43"/>
      <c r="J43" s="43"/>
      <c r="K43" s="43"/>
      <c r="L43" s="43"/>
    </row>
    <row r="44" spans="9:12" x14ac:dyDescent="0.3">
      <c r="I44" s="43"/>
      <c r="J44" s="43"/>
      <c r="K44" s="43"/>
      <c r="L44" s="43"/>
    </row>
    <row r="45" spans="9:12" x14ac:dyDescent="0.3">
      <c r="I45" s="43"/>
      <c r="J45" s="43"/>
      <c r="K45" s="43"/>
      <c r="L45" s="43"/>
    </row>
    <row r="46" spans="9:12" x14ac:dyDescent="0.3">
      <c r="I46" s="43"/>
      <c r="J46" s="43"/>
      <c r="K46" s="43"/>
      <c r="L46" s="43"/>
    </row>
    <row r="47" spans="9:12" x14ac:dyDescent="0.3">
      <c r="I47" s="43"/>
      <c r="J47" s="43"/>
      <c r="K47" s="43"/>
      <c r="L47" s="43"/>
    </row>
    <row r="48" spans="9:12" x14ac:dyDescent="0.3">
      <c r="I48" s="43"/>
      <c r="J48" s="43"/>
      <c r="K48" s="43"/>
      <c r="L48" s="43"/>
    </row>
    <row r="49" spans="9:12" x14ac:dyDescent="0.3">
      <c r="I49" s="43"/>
      <c r="J49" s="43"/>
      <c r="K49" s="43"/>
      <c r="L49" s="43"/>
    </row>
    <row r="50" spans="9:12" x14ac:dyDescent="0.3">
      <c r="I50" s="43"/>
      <c r="J50" s="43"/>
      <c r="K50" s="43"/>
      <c r="L50" s="43"/>
    </row>
    <row r="51" spans="9:12" x14ac:dyDescent="0.3">
      <c r="I51" s="43"/>
      <c r="J51" s="43"/>
      <c r="K51" s="43"/>
      <c r="L51" s="43"/>
    </row>
    <row r="52" spans="9:12" x14ac:dyDescent="0.3">
      <c r="I52" s="43"/>
      <c r="J52" s="43"/>
      <c r="K52" s="43"/>
      <c r="L52" s="43"/>
    </row>
    <row r="53" spans="9:12" x14ac:dyDescent="0.3">
      <c r="I53" s="43"/>
      <c r="J53" s="43"/>
      <c r="K53" s="43"/>
      <c r="L53" s="43"/>
    </row>
    <row r="54" spans="9:12" x14ac:dyDescent="0.3">
      <c r="I54" s="43"/>
      <c r="J54" s="43"/>
      <c r="K54" s="43"/>
      <c r="L54" s="43"/>
    </row>
    <row r="55" spans="9:12" x14ac:dyDescent="0.3">
      <c r="I55" s="43"/>
      <c r="J55" s="43"/>
      <c r="K55" s="43"/>
      <c r="L55" s="43"/>
    </row>
    <row r="56" spans="9:12" x14ac:dyDescent="0.3">
      <c r="I56" s="43"/>
      <c r="J56" s="43"/>
      <c r="K56" s="43"/>
      <c r="L56" s="43"/>
    </row>
    <row r="57" spans="9:12" x14ac:dyDescent="0.3">
      <c r="I57" s="43"/>
      <c r="J57" s="43"/>
      <c r="K57" s="43"/>
      <c r="L57" s="43"/>
    </row>
    <row r="58" spans="9:12" x14ac:dyDescent="0.3">
      <c r="I58" s="43"/>
      <c r="J58" s="43"/>
      <c r="K58" s="43"/>
      <c r="L58" s="43"/>
    </row>
    <row r="59" spans="9:12" x14ac:dyDescent="0.3">
      <c r="I59" s="43"/>
      <c r="J59" s="43"/>
      <c r="K59" s="43"/>
      <c r="L59" s="43"/>
    </row>
    <row r="60" spans="9:12" x14ac:dyDescent="0.3">
      <c r="I60" s="43"/>
      <c r="J60" s="43"/>
      <c r="K60" s="43"/>
      <c r="L60" s="43"/>
    </row>
    <row r="61" spans="9:12" x14ac:dyDescent="0.3">
      <c r="I61" s="43"/>
      <c r="J61" s="43"/>
      <c r="K61" s="43"/>
      <c r="L61" s="43"/>
    </row>
    <row r="62" spans="9:12" x14ac:dyDescent="0.3">
      <c r="I62" s="43"/>
      <c r="J62" s="43"/>
      <c r="K62" s="43"/>
      <c r="L62" s="43"/>
    </row>
    <row r="63" spans="9:12" x14ac:dyDescent="0.3">
      <c r="I63" s="43"/>
      <c r="J63" s="43"/>
      <c r="K63" s="43"/>
      <c r="L63" s="43"/>
    </row>
    <row r="64" spans="9:12" x14ac:dyDescent="0.3">
      <c r="I64" s="43"/>
      <c r="J64" s="43"/>
      <c r="K64" s="43"/>
      <c r="L64" s="43"/>
    </row>
    <row r="65" spans="9:12" x14ac:dyDescent="0.3">
      <c r="I65" s="43"/>
      <c r="J65" s="43"/>
      <c r="K65" s="43"/>
      <c r="L65" s="43"/>
    </row>
    <row r="66" spans="9:12" x14ac:dyDescent="0.3">
      <c r="I66" s="43"/>
      <c r="J66" s="43"/>
      <c r="K66" s="43"/>
      <c r="L66" s="43"/>
    </row>
    <row r="67" spans="9:12" x14ac:dyDescent="0.3">
      <c r="I67" s="43"/>
      <c r="J67" s="43"/>
      <c r="K67" s="43"/>
      <c r="L67" s="43"/>
    </row>
    <row r="68" spans="9:12" x14ac:dyDescent="0.3">
      <c r="I68" s="43"/>
      <c r="J68" s="43"/>
      <c r="K68" s="43"/>
      <c r="L68" s="43"/>
    </row>
    <row r="69" spans="9:12" x14ac:dyDescent="0.3">
      <c r="I69" s="43"/>
      <c r="J69" s="43"/>
      <c r="K69" s="43"/>
      <c r="L69" s="43"/>
    </row>
    <row r="70" spans="9:12" x14ac:dyDescent="0.3">
      <c r="I70" s="43"/>
      <c r="J70" s="43"/>
      <c r="K70" s="43"/>
      <c r="L70" s="43"/>
    </row>
    <row r="71" spans="9:12" x14ac:dyDescent="0.3">
      <c r="I71" s="43"/>
      <c r="J71" s="43"/>
      <c r="K71" s="43"/>
      <c r="L71" s="43"/>
    </row>
    <row r="72" spans="9:12" x14ac:dyDescent="0.3">
      <c r="I72" s="43"/>
      <c r="J72" s="43"/>
      <c r="K72" s="43"/>
      <c r="L72" s="43"/>
    </row>
    <row r="73" spans="9:12" x14ac:dyDescent="0.3">
      <c r="I73" s="43"/>
      <c r="J73" s="43"/>
      <c r="K73" s="43"/>
      <c r="L73" s="43"/>
    </row>
    <row r="74" spans="9:12" x14ac:dyDescent="0.3">
      <c r="I74" s="43"/>
      <c r="J74" s="43"/>
      <c r="K74" s="43"/>
      <c r="L74" s="43"/>
    </row>
    <row r="75" spans="9:12" x14ac:dyDescent="0.3">
      <c r="I75" s="43"/>
      <c r="J75" s="43"/>
      <c r="K75" s="43"/>
      <c r="L75" s="43"/>
    </row>
    <row r="76" spans="9:12" x14ac:dyDescent="0.3">
      <c r="I76" s="43"/>
      <c r="J76" s="43"/>
      <c r="K76" s="43"/>
      <c r="L76" s="43"/>
    </row>
    <row r="77" spans="9:12" x14ac:dyDescent="0.3">
      <c r="I77" s="43"/>
      <c r="J77" s="43"/>
      <c r="K77" s="43"/>
      <c r="L77" s="43"/>
    </row>
    <row r="78" spans="9:12" x14ac:dyDescent="0.3">
      <c r="I78" s="43"/>
      <c r="J78" s="43"/>
      <c r="K78" s="43"/>
      <c r="L78" s="43"/>
    </row>
    <row r="79" spans="9:12" x14ac:dyDescent="0.3">
      <c r="I79" s="43"/>
      <c r="J79" s="43"/>
      <c r="K79" s="43"/>
      <c r="L79" s="43"/>
    </row>
    <row r="80" spans="9:12" x14ac:dyDescent="0.3">
      <c r="I80" s="43"/>
      <c r="J80" s="43"/>
      <c r="K80" s="43"/>
      <c r="L80" s="43"/>
    </row>
    <row r="81" spans="9:12" x14ac:dyDescent="0.3">
      <c r="I81" s="43"/>
      <c r="J81" s="43"/>
      <c r="K81" s="43"/>
      <c r="L81" s="43"/>
    </row>
    <row r="82" spans="9:12" x14ac:dyDescent="0.3">
      <c r="I82" s="43"/>
      <c r="J82" s="43"/>
      <c r="K82" s="43"/>
      <c r="L82" s="43"/>
    </row>
    <row r="83" spans="9:12" x14ac:dyDescent="0.3">
      <c r="I83" s="43"/>
      <c r="J83" s="43"/>
      <c r="K83" s="43"/>
      <c r="L83" s="43"/>
    </row>
    <row r="84" spans="9:12" x14ac:dyDescent="0.3">
      <c r="I84" s="43"/>
      <c r="J84" s="43"/>
      <c r="K84" s="43"/>
      <c r="L84" s="43"/>
    </row>
    <row r="85" spans="9:12" x14ac:dyDescent="0.3">
      <c r="I85" s="43"/>
      <c r="J85" s="43"/>
      <c r="K85" s="43"/>
      <c r="L85" s="43"/>
    </row>
    <row r="86" spans="9:12" x14ac:dyDescent="0.3">
      <c r="I86" s="43"/>
      <c r="J86" s="43"/>
      <c r="K86" s="43"/>
      <c r="L86" s="43"/>
    </row>
    <row r="87" spans="9:12" x14ac:dyDescent="0.3">
      <c r="I87" s="43"/>
      <c r="J87" s="43"/>
      <c r="K87" s="43"/>
      <c r="L87" s="43"/>
    </row>
    <row r="88" spans="9:12" x14ac:dyDescent="0.3">
      <c r="I88" s="43"/>
      <c r="J88" s="43"/>
      <c r="K88" s="43"/>
      <c r="L88" s="43"/>
    </row>
    <row r="89" spans="9:12" x14ac:dyDescent="0.3">
      <c r="I89" s="43"/>
      <c r="J89" s="43"/>
      <c r="K89" s="43"/>
      <c r="L89" s="43"/>
    </row>
    <row r="90" spans="9:12" x14ac:dyDescent="0.3">
      <c r="I90" s="43"/>
      <c r="J90" s="43"/>
      <c r="K90" s="43"/>
      <c r="L90" s="43"/>
    </row>
    <row r="91" spans="9:12" x14ac:dyDescent="0.3">
      <c r="I91" s="43"/>
      <c r="J91" s="43"/>
      <c r="K91" s="43"/>
      <c r="L91" s="43"/>
    </row>
    <row r="92" spans="9:12" x14ac:dyDescent="0.3">
      <c r="I92" s="43"/>
      <c r="J92" s="43"/>
      <c r="K92" s="43"/>
      <c r="L92" s="43"/>
    </row>
    <row r="93" spans="9:12" x14ac:dyDescent="0.3">
      <c r="I93" s="43"/>
      <c r="J93" s="43"/>
      <c r="K93" s="43"/>
      <c r="L93" s="43"/>
    </row>
    <row r="94" spans="9:12" x14ac:dyDescent="0.3">
      <c r="I94" s="43"/>
      <c r="J94" s="43"/>
      <c r="K94" s="43"/>
      <c r="L94" s="43"/>
    </row>
    <row r="95" spans="9:12" x14ac:dyDescent="0.3">
      <c r="I95" s="43"/>
      <c r="J95" s="43"/>
      <c r="K95" s="43"/>
      <c r="L95" s="43"/>
    </row>
    <row r="96" spans="9:12" x14ac:dyDescent="0.3">
      <c r="I96" s="43"/>
      <c r="J96" s="43"/>
      <c r="K96" s="43"/>
      <c r="L96" s="43"/>
    </row>
    <row r="97" spans="9:12" x14ac:dyDescent="0.3">
      <c r="I97" s="43"/>
      <c r="J97" s="43"/>
      <c r="K97" s="43"/>
      <c r="L97" s="43"/>
    </row>
    <row r="98" spans="9:12" x14ac:dyDescent="0.3">
      <c r="I98" s="43"/>
      <c r="J98" s="43"/>
      <c r="K98" s="43"/>
      <c r="L98" s="43"/>
    </row>
    <row r="99" spans="9:12" x14ac:dyDescent="0.3">
      <c r="I99" s="43"/>
      <c r="J99" s="43"/>
      <c r="K99" s="43"/>
      <c r="L99" s="43"/>
    </row>
    <row r="100" spans="9:12" x14ac:dyDescent="0.3">
      <c r="I100" s="43"/>
      <c r="J100" s="43"/>
      <c r="K100" s="43"/>
      <c r="L100" s="43"/>
    </row>
    <row r="101" spans="9:12" x14ac:dyDescent="0.3">
      <c r="I101" s="43"/>
      <c r="J101" s="43"/>
      <c r="K101" s="43"/>
      <c r="L101" s="43"/>
    </row>
    <row r="102" spans="9:12" x14ac:dyDescent="0.3">
      <c r="I102" s="43"/>
      <c r="J102" s="43"/>
      <c r="K102" s="43"/>
      <c r="L102" s="43"/>
    </row>
    <row r="103" spans="9:12" x14ac:dyDescent="0.3">
      <c r="I103" s="43"/>
      <c r="J103" s="43"/>
      <c r="K103" s="43"/>
      <c r="L103" s="43"/>
    </row>
    <row r="104" spans="9:12" x14ac:dyDescent="0.3">
      <c r="I104" s="43"/>
      <c r="J104" s="43"/>
      <c r="K104" s="43"/>
      <c r="L104" s="43"/>
    </row>
    <row r="105" spans="9:12" x14ac:dyDescent="0.3">
      <c r="I105" s="43"/>
      <c r="J105" s="43"/>
      <c r="K105" s="43"/>
      <c r="L105" s="43"/>
    </row>
    <row r="106" spans="9:12" x14ac:dyDescent="0.3">
      <c r="I106" s="43"/>
      <c r="J106" s="43"/>
      <c r="K106" s="43"/>
      <c r="L106" s="43"/>
    </row>
    <row r="107" spans="9:12" x14ac:dyDescent="0.3">
      <c r="I107" s="43"/>
      <c r="J107" s="43"/>
      <c r="K107" s="43"/>
      <c r="L107" s="43"/>
    </row>
    <row r="108" spans="9:12" x14ac:dyDescent="0.3">
      <c r="I108" s="43"/>
      <c r="J108" s="43"/>
      <c r="K108" s="43"/>
      <c r="L108" s="43"/>
    </row>
    <row r="109" spans="9:12" x14ac:dyDescent="0.3">
      <c r="I109" s="43"/>
      <c r="J109" s="43"/>
      <c r="K109" s="43"/>
      <c r="L109" s="43"/>
    </row>
    <row r="110" spans="9:12" x14ac:dyDescent="0.3">
      <c r="I110" s="43"/>
      <c r="J110" s="43"/>
      <c r="K110" s="43"/>
      <c r="L110" s="43"/>
    </row>
    <row r="111" spans="9:12" x14ac:dyDescent="0.3">
      <c r="I111" s="43"/>
      <c r="J111" s="43"/>
      <c r="K111" s="43"/>
      <c r="L111" s="43"/>
    </row>
    <row r="112" spans="9:12" x14ac:dyDescent="0.3">
      <c r="I112" s="43"/>
      <c r="J112" s="43"/>
      <c r="K112" s="43"/>
      <c r="L112" s="43"/>
    </row>
    <row r="113" spans="9:12" x14ac:dyDescent="0.3">
      <c r="I113" s="43"/>
      <c r="J113" s="43"/>
      <c r="K113" s="43"/>
      <c r="L113" s="43"/>
    </row>
    <row r="114" spans="9:12" x14ac:dyDescent="0.3">
      <c r="I114" s="43"/>
      <c r="J114" s="43"/>
      <c r="K114" s="43"/>
      <c r="L114" s="43"/>
    </row>
    <row r="115" spans="9:12" x14ac:dyDescent="0.3">
      <c r="I115" s="43"/>
      <c r="J115" s="43"/>
      <c r="K115" s="43"/>
      <c r="L115" s="43"/>
    </row>
    <row r="116" spans="9:12" x14ac:dyDescent="0.3">
      <c r="I116" s="43"/>
      <c r="J116" s="43"/>
      <c r="K116" s="43"/>
      <c r="L116" s="43"/>
    </row>
    <row r="117" spans="9:12" x14ac:dyDescent="0.3">
      <c r="I117" s="43"/>
      <c r="J117" s="43"/>
      <c r="K117" s="43"/>
      <c r="L117" s="43"/>
    </row>
    <row r="118" spans="9:12" x14ac:dyDescent="0.3">
      <c r="I118" s="43"/>
      <c r="J118" s="43"/>
      <c r="K118" s="43"/>
      <c r="L118" s="43"/>
    </row>
    <row r="119" spans="9:12" x14ac:dyDescent="0.3">
      <c r="I119" s="43"/>
      <c r="J119" s="43"/>
      <c r="K119" s="43"/>
      <c r="L119" s="43"/>
    </row>
    <row r="120" spans="9:12" x14ac:dyDescent="0.3">
      <c r="I120" s="43"/>
      <c r="J120" s="43"/>
      <c r="K120" s="43"/>
      <c r="L120" s="43"/>
    </row>
    <row r="121" spans="9:12" x14ac:dyDescent="0.3">
      <c r="I121" s="43"/>
      <c r="J121" s="43"/>
      <c r="K121" s="43"/>
      <c r="L121" s="43"/>
    </row>
    <row r="122" spans="9:12" x14ac:dyDescent="0.3">
      <c r="I122" s="43"/>
      <c r="J122" s="43"/>
      <c r="K122" s="43"/>
      <c r="L122" s="43"/>
    </row>
    <row r="123" spans="9:12" x14ac:dyDescent="0.3">
      <c r="I123" s="43"/>
      <c r="J123" s="43"/>
      <c r="K123" s="43"/>
      <c r="L123" s="43"/>
    </row>
    <row r="124" spans="9:12" x14ac:dyDescent="0.3">
      <c r="I124" s="43"/>
      <c r="J124" s="43"/>
      <c r="K124" s="43"/>
      <c r="L124" s="43"/>
    </row>
    <row r="125" spans="9:12" x14ac:dyDescent="0.3">
      <c r="I125" s="43"/>
      <c r="J125" s="43"/>
      <c r="K125" s="43"/>
      <c r="L125" s="43"/>
    </row>
    <row r="126" spans="9:12" x14ac:dyDescent="0.3">
      <c r="I126" s="43"/>
      <c r="J126" s="43"/>
      <c r="K126" s="43"/>
      <c r="L126" s="43"/>
    </row>
    <row r="127" spans="9:12" x14ac:dyDescent="0.3">
      <c r="I127" s="43"/>
      <c r="J127" s="43"/>
      <c r="K127" s="43"/>
      <c r="L127" s="43"/>
    </row>
    <row r="128" spans="9:12" x14ac:dyDescent="0.3">
      <c r="I128" s="43"/>
      <c r="J128" s="43"/>
      <c r="K128" s="43"/>
      <c r="L128" s="43"/>
    </row>
    <row r="129" spans="9:12" x14ac:dyDescent="0.3">
      <c r="I129" s="43"/>
      <c r="J129" s="43"/>
      <c r="K129" s="43"/>
      <c r="L129" s="43"/>
    </row>
    <row r="130" spans="9:12" x14ac:dyDescent="0.3">
      <c r="I130" s="43"/>
      <c r="J130" s="43"/>
      <c r="K130" s="43"/>
      <c r="L130" s="43"/>
    </row>
    <row r="131" spans="9:12" x14ac:dyDescent="0.3">
      <c r="I131" s="43"/>
      <c r="J131" s="43"/>
      <c r="K131" s="43"/>
      <c r="L131" s="43"/>
    </row>
    <row r="132" spans="9:12" x14ac:dyDescent="0.3">
      <c r="I132" s="43"/>
      <c r="J132" s="43"/>
      <c r="K132" s="43"/>
      <c r="L132" s="43"/>
    </row>
    <row r="133" spans="9:12" x14ac:dyDescent="0.3">
      <c r="I133" s="43"/>
      <c r="J133" s="43"/>
      <c r="K133" s="43"/>
      <c r="L133" s="43"/>
    </row>
    <row r="134" spans="9:12" x14ac:dyDescent="0.3">
      <c r="I134" s="43"/>
      <c r="J134" s="43"/>
      <c r="K134" s="43"/>
      <c r="L134" s="43"/>
    </row>
    <row r="135" spans="9:12" x14ac:dyDescent="0.3">
      <c r="I135" s="43"/>
      <c r="J135" s="43"/>
      <c r="K135" s="43"/>
      <c r="L135" s="43"/>
    </row>
    <row r="136" spans="9:12" x14ac:dyDescent="0.3">
      <c r="I136" s="43"/>
      <c r="J136" s="43"/>
      <c r="K136" s="43"/>
      <c r="L136" s="43"/>
    </row>
    <row r="137" spans="9:12" x14ac:dyDescent="0.3">
      <c r="I137" s="43"/>
      <c r="J137" s="43"/>
      <c r="K137" s="43"/>
      <c r="L137" s="43"/>
    </row>
    <row r="138" spans="9:12" x14ac:dyDescent="0.3">
      <c r="I138" s="43"/>
      <c r="J138" s="43"/>
      <c r="K138" s="43"/>
      <c r="L138" s="43"/>
    </row>
    <row r="139" spans="9:12" x14ac:dyDescent="0.3">
      <c r="I139" s="43"/>
      <c r="J139" s="43"/>
      <c r="K139" s="43"/>
      <c r="L139" s="43"/>
    </row>
    <row r="140" spans="9:12" x14ac:dyDescent="0.3">
      <c r="I140" s="43"/>
      <c r="J140" s="43"/>
      <c r="K140" s="43"/>
      <c r="L140" s="43"/>
    </row>
    <row r="141" spans="9:12" x14ac:dyDescent="0.3">
      <c r="I141" s="43"/>
      <c r="J141" s="43"/>
      <c r="K141" s="43"/>
      <c r="L141" s="43"/>
    </row>
    <row r="142" spans="9:12" x14ac:dyDescent="0.3">
      <c r="I142" s="43"/>
      <c r="J142" s="43"/>
      <c r="K142" s="43"/>
      <c r="L142" s="43"/>
    </row>
    <row r="143" spans="9:12" x14ac:dyDescent="0.3">
      <c r="I143" s="43"/>
      <c r="J143" s="43"/>
      <c r="K143" s="43"/>
      <c r="L143" s="43"/>
    </row>
    <row r="144" spans="9:12" x14ac:dyDescent="0.3">
      <c r="I144" s="43"/>
      <c r="J144" s="43"/>
      <c r="K144" s="43"/>
      <c r="L144" s="43"/>
    </row>
    <row r="145" spans="9:12" x14ac:dyDescent="0.3">
      <c r="I145" s="43"/>
      <c r="J145" s="43"/>
      <c r="K145" s="43"/>
      <c r="L145" s="43"/>
    </row>
    <row r="146" spans="9:12" x14ac:dyDescent="0.3">
      <c r="I146" s="43"/>
      <c r="J146" s="43"/>
      <c r="K146" s="43"/>
      <c r="L146" s="43"/>
    </row>
    <row r="147" spans="9:12" x14ac:dyDescent="0.3">
      <c r="I147" s="43"/>
      <c r="J147" s="43"/>
      <c r="K147" s="43"/>
      <c r="L147" s="43"/>
    </row>
    <row r="148" spans="9:12" x14ac:dyDescent="0.3">
      <c r="I148" s="43"/>
      <c r="J148" s="43"/>
      <c r="K148" s="43"/>
      <c r="L148" s="43"/>
    </row>
    <row r="149" spans="9:12" x14ac:dyDescent="0.3">
      <c r="I149" s="43"/>
      <c r="J149" s="43"/>
      <c r="K149" s="43"/>
      <c r="L149" s="43"/>
    </row>
    <row r="150" spans="9:12" x14ac:dyDescent="0.3">
      <c r="I150" s="43"/>
      <c r="J150" s="43"/>
      <c r="K150" s="43"/>
      <c r="L150" s="43"/>
    </row>
    <row r="151" spans="9:12" x14ac:dyDescent="0.3">
      <c r="I151" s="43"/>
      <c r="J151" s="43"/>
      <c r="K151" s="43"/>
      <c r="L151" s="43"/>
    </row>
    <row r="152" spans="9:12" x14ac:dyDescent="0.3">
      <c r="I152" s="43"/>
      <c r="J152" s="43"/>
      <c r="K152" s="43"/>
      <c r="L152" s="43"/>
    </row>
    <row r="153" spans="9:12" x14ac:dyDescent="0.3">
      <c r="I153" s="43"/>
      <c r="J153" s="43"/>
      <c r="K153" s="43"/>
      <c r="L153" s="43"/>
    </row>
    <row r="154" spans="9:12" x14ac:dyDescent="0.3">
      <c r="I154" s="43"/>
      <c r="J154" s="43"/>
      <c r="K154" s="43"/>
      <c r="L154" s="43"/>
    </row>
    <row r="155" spans="9:12" x14ac:dyDescent="0.3">
      <c r="I155" s="43"/>
      <c r="J155" s="43"/>
      <c r="K155" s="43"/>
      <c r="L155" s="43"/>
    </row>
    <row r="156" spans="9:12" x14ac:dyDescent="0.3">
      <c r="I156" s="43"/>
      <c r="J156" s="43"/>
      <c r="K156" s="43"/>
      <c r="L156" s="43"/>
    </row>
    <row r="157" spans="9:12" x14ac:dyDescent="0.3">
      <c r="I157" s="43"/>
      <c r="J157" s="43"/>
      <c r="K157" s="43"/>
      <c r="L157" s="43"/>
    </row>
    <row r="158" spans="9:12" x14ac:dyDescent="0.3">
      <c r="I158" s="43"/>
      <c r="J158" s="43"/>
      <c r="K158" s="43"/>
      <c r="L158" s="43"/>
    </row>
    <row r="159" spans="9:12" x14ac:dyDescent="0.3">
      <c r="I159" s="43"/>
      <c r="J159" s="43"/>
      <c r="K159" s="43"/>
      <c r="L159" s="43"/>
    </row>
    <row r="160" spans="9:12" x14ac:dyDescent="0.3">
      <c r="I160" s="43"/>
      <c r="J160" s="43"/>
      <c r="K160" s="43"/>
      <c r="L160" s="43"/>
    </row>
    <row r="161" spans="9:12" x14ac:dyDescent="0.3">
      <c r="I161" s="43"/>
      <c r="J161" s="43"/>
      <c r="K161" s="43"/>
      <c r="L161" s="43"/>
    </row>
    <row r="162" spans="9:12" x14ac:dyDescent="0.3">
      <c r="I162" s="43"/>
      <c r="J162" s="43"/>
      <c r="K162" s="43"/>
      <c r="L162" s="43"/>
    </row>
    <row r="163" spans="9:12" x14ac:dyDescent="0.3">
      <c r="I163" s="43"/>
      <c r="J163" s="43"/>
      <c r="K163" s="43"/>
      <c r="L163" s="43"/>
    </row>
    <row r="164" spans="9:12" x14ac:dyDescent="0.3">
      <c r="I164" s="43"/>
      <c r="J164" s="43"/>
      <c r="K164" s="43"/>
      <c r="L164" s="43"/>
    </row>
    <row r="165" spans="9:12" x14ac:dyDescent="0.3">
      <c r="I165" s="43"/>
      <c r="J165" s="43"/>
      <c r="K165" s="43"/>
      <c r="L165" s="43"/>
    </row>
    <row r="166" spans="9:12" x14ac:dyDescent="0.3">
      <c r="I166" s="43"/>
      <c r="J166" s="43"/>
      <c r="K166" s="43"/>
      <c r="L166" s="43"/>
    </row>
    <row r="167" spans="9:12" x14ac:dyDescent="0.3">
      <c r="I167" s="43"/>
      <c r="J167" s="43"/>
      <c r="K167" s="43"/>
      <c r="L167" s="43"/>
    </row>
    <row r="168" spans="9:12" x14ac:dyDescent="0.3">
      <c r="I168" s="43"/>
      <c r="J168" s="43"/>
      <c r="K168" s="43"/>
      <c r="L168" s="43"/>
    </row>
    <row r="169" spans="9:12" x14ac:dyDescent="0.3">
      <c r="I169" s="43"/>
      <c r="J169" s="43"/>
      <c r="K169" s="43"/>
      <c r="L169" s="43"/>
    </row>
    <row r="170" spans="9:12" x14ac:dyDescent="0.3">
      <c r="I170" s="43"/>
      <c r="J170" s="43"/>
      <c r="K170" s="43"/>
      <c r="L170" s="43"/>
    </row>
    <row r="171" spans="9:12" x14ac:dyDescent="0.3">
      <c r="I171" s="43"/>
      <c r="J171" s="43"/>
      <c r="K171" s="43"/>
      <c r="L171" s="43"/>
    </row>
    <row r="172" spans="9:12" x14ac:dyDescent="0.3">
      <c r="I172" s="43"/>
      <c r="J172" s="43"/>
      <c r="K172" s="43"/>
      <c r="L172" s="43"/>
    </row>
    <row r="173" spans="9:12" x14ac:dyDescent="0.3">
      <c r="I173" s="43"/>
      <c r="J173" s="43"/>
      <c r="K173" s="43"/>
      <c r="L173" s="43"/>
    </row>
    <row r="174" spans="9:12" x14ac:dyDescent="0.3">
      <c r="I174" s="43"/>
      <c r="J174" s="43"/>
      <c r="K174" s="43"/>
      <c r="L174" s="43"/>
    </row>
    <row r="175" spans="9:12" x14ac:dyDescent="0.3">
      <c r="I175" s="43"/>
      <c r="J175" s="43"/>
      <c r="K175" s="43"/>
      <c r="L175" s="43"/>
    </row>
    <row r="176" spans="9:12" x14ac:dyDescent="0.3">
      <c r="I176" s="43"/>
      <c r="J176" s="43"/>
      <c r="K176" s="43"/>
      <c r="L176" s="43"/>
    </row>
    <row r="177" spans="9:12" x14ac:dyDescent="0.3">
      <c r="I177" s="43"/>
      <c r="J177" s="43"/>
      <c r="K177" s="43"/>
      <c r="L177" s="43"/>
    </row>
    <row r="178" spans="9:12" x14ac:dyDescent="0.3">
      <c r="I178" s="43"/>
      <c r="J178" s="43"/>
      <c r="K178" s="43"/>
      <c r="L178" s="43"/>
    </row>
    <row r="179" spans="9:12" x14ac:dyDescent="0.3">
      <c r="I179" s="43"/>
      <c r="J179" s="43"/>
      <c r="K179" s="43"/>
      <c r="L179" s="43"/>
    </row>
    <row r="180" spans="9:12" x14ac:dyDescent="0.3">
      <c r="I180" s="43"/>
      <c r="J180" s="43"/>
      <c r="K180" s="43"/>
      <c r="L180" s="43"/>
    </row>
    <row r="181" spans="9:12" x14ac:dyDescent="0.3">
      <c r="I181" s="43"/>
      <c r="J181" s="43"/>
      <c r="K181" s="43"/>
      <c r="L181" s="43"/>
    </row>
    <row r="182" spans="9:12" x14ac:dyDescent="0.3">
      <c r="I182" s="43"/>
      <c r="J182" s="43"/>
      <c r="K182" s="43"/>
      <c r="L182" s="43"/>
    </row>
    <row r="183" spans="9:12" x14ac:dyDescent="0.3">
      <c r="I183" s="43"/>
      <c r="J183" s="43"/>
      <c r="K183" s="43"/>
      <c r="L183" s="43"/>
    </row>
    <row r="184" spans="9:12" x14ac:dyDescent="0.3">
      <c r="I184" s="43"/>
      <c r="J184" s="43"/>
      <c r="K184" s="43"/>
      <c r="L184" s="43"/>
    </row>
    <row r="185" spans="9:12" x14ac:dyDescent="0.3">
      <c r="I185" s="43"/>
      <c r="J185" s="43"/>
      <c r="K185" s="43"/>
      <c r="L185" s="43"/>
    </row>
    <row r="186" spans="9:12" x14ac:dyDescent="0.3">
      <c r="I186" s="43"/>
      <c r="J186" s="43"/>
      <c r="K186" s="43"/>
      <c r="L186" s="43"/>
    </row>
    <row r="187" spans="9:12" x14ac:dyDescent="0.3">
      <c r="I187" s="43"/>
      <c r="J187" s="43"/>
      <c r="K187" s="43"/>
      <c r="L187" s="43"/>
    </row>
    <row r="188" spans="9:12" x14ac:dyDescent="0.3">
      <c r="I188" s="43"/>
      <c r="J188" s="43"/>
      <c r="K188" s="43"/>
      <c r="L188" s="43"/>
    </row>
    <row r="189" spans="9:12" x14ac:dyDescent="0.3">
      <c r="I189" s="43"/>
      <c r="J189" s="43"/>
      <c r="K189" s="43"/>
      <c r="L189" s="43"/>
    </row>
    <row r="190" spans="9:12" x14ac:dyDescent="0.3">
      <c r="I190" s="43"/>
      <c r="J190" s="43"/>
      <c r="K190" s="43"/>
      <c r="L190" s="43"/>
    </row>
    <row r="191" spans="9:12" x14ac:dyDescent="0.3">
      <c r="I191" s="43"/>
      <c r="J191" s="43"/>
      <c r="K191" s="43"/>
      <c r="L191" s="43"/>
    </row>
    <row r="192" spans="9:12" x14ac:dyDescent="0.3">
      <c r="I192" s="43"/>
      <c r="J192" s="43"/>
      <c r="K192" s="43"/>
      <c r="L192" s="43"/>
    </row>
    <row r="193" spans="9:12" x14ac:dyDescent="0.3">
      <c r="I193" s="43"/>
      <c r="J193" s="43"/>
      <c r="K193" s="43"/>
      <c r="L193" s="43"/>
    </row>
    <row r="194" spans="9:12" x14ac:dyDescent="0.3">
      <c r="I194" s="43"/>
      <c r="J194" s="43"/>
      <c r="K194" s="43"/>
      <c r="L194" s="43"/>
    </row>
    <row r="195" spans="9:12" x14ac:dyDescent="0.3">
      <c r="I195" s="43"/>
      <c r="J195" s="43"/>
      <c r="K195" s="43"/>
      <c r="L195" s="43"/>
    </row>
    <row r="196" spans="9:12" x14ac:dyDescent="0.3">
      <c r="I196" s="43"/>
      <c r="J196" s="43"/>
      <c r="K196" s="43"/>
      <c r="L196" s="43"/>
    </row>
    <row r="197" spans="9:12" x14ac:dyDescent="0.3">
      <c r="I197" s="43"/>
      <c r="J197" s="43"/>
      <c r="K197" s="43"/>
      <c r="L197" s="43"/>
    </row>
    <row r="198" spans="9:12" x14ac:dyDescent="0.3">
      <c r="I198" s="43"/>
      <c r="J198" s="43"/>
      <c r="K198" s="43"/>
      <c r="L198" s="43"/>
    </row>
    <row r="199" spans="9:12" x14ac:dyDescent="0.3">
      <c r="I199" s="43"/>
      <c r="J199" s="43"/>
      <c r="K199" s="43"/>
      <c r="L199" s="43"/>
    </row>
    <row r="200" spans="9:12" x14ac:dyDescent="0.3">
      <c r="I200" s="43"/>
      <c r="J200" s="43"/>
      <c r="K200" s="43"/>
      <c r="L200" s="43"/>
    </row>
    <row r="201" spans="9:12" x14ac:dyDescent="0.3">
      <c r="I201" s="43"/>
      <c r="J201" s="43"/>
      <c r="K201" s="43"/>
      <c r="L201" s="43"/>
    </row>
    <row r="202" spans="9:12" x14ac:dyDescent="0.3">
      <c r="I202" s="43"/>
      <c r="J202" s="43"/>
      <c r="K202" s="43"/>
      <c r="L202" s="43"/>
    </row>
    <row r="203" spans="9:12" x14ac:dyDescent="0.3">
      <c r="I203" s="43"/>
      <c r="J203" s="43"/>
      <c r="K203" s="43"/>
      <c r="L203" s="43"/>
    </row>
    <row r="204" spans="9:12" x14ac:dyDescent="0.3">
      <c r="I204" s="43"/>
      <c r="J204" s="43"/>
      <c r="K204" s="43"/>
      <c r="L204" s="43"/>
    </row>
    <row r="205" spans="9:12" x14ac:dyDescent="0.3">
      <c r="I205" s="43"/>
      <c r="J205" s="43"/>
      <c r="K205" s="43"/>
      <c r="L205" s="43"/>
    </row>
    <row r="206" spans="9:12" x14ac:dyDescent="0.3">
      <c r="I206" s="43"/>
      <c r="J206" s="43"/>
      <c r="K206" s="43"/>
      <c r="L206" s="43"/>
    </row>
    <row r="207" spans="9:12" x14ac:dyDescent="0.3">
      <c r="I207" s="43"/>
      <c r="J207" s="43"/>
      <c r="K207" s="43"/>
      <c r="L207" s="43"/>
    </row>
    <row r="208" spans="9:12" x14ac:dyDescent="0.3">
      <c r="I208" s="43"/>
      <c r="J208" s="43"/>
      <c r="K208" s="43"/>
      <c r="L208" s="43"/>
    </row>
    <row r="209" spans="9:12" x14ac:dyDescent="0.3">
      <c r="I209" s="43"/>
      <c r="J209" s="43"/>
      <c r="K209" s="43"/>
      <c r="L209" s="43"/>
    </row>
    <row r="210" spans="9:12" x14ac:dyDescent="0.3">
      <c r="I210" s="43"/>
      <c r="J210" s="43"/>
      <c r="K210" s="43"/>
      <c r="L210" s="43"/>
    </row>
    <row r="211" spans="9:12" x14ac:dyDescent="0.3">
      <c r="I211" s="43"/>
      <c r="J211" s="43"/>
      <c r="K211" s="43"/>
      <c r="L211" s="43"/>
    </row>
    <row r="212" spans="9:12" x14ac:dyDescent="0.3">
      <c r="I212" s="43"/>
      <c r="J212" s="43"/>
      <c r="K212" s="43"/>
      <c r="L212" s="43"/>
    </row>
    <row r="213" spans="9:12" x14ac:dyDescent="0.3">
      <c r="I213" s="43"/>
      <c r="J213" s="43"/>
      <c r="K213" s="43"/>
      <c r="L213" s="43"/>
    </row>
    <row r="214" spans="9:12" x14ac:dyDescent="0.3">
      <c r="I214" s="43"/>
      <c r="J214" s="43"/>
      <c r="K214" s="43"/>
      <c r="L214" s="43"/>
    </row>
    <row r="215" spans="9:12" x14ac:dyDescent="0.3">
      <c r="I215" s="43"/>
      <c r="J215" s="43"/>
      <c r="K215" s="43"/>
      <c r="L215" s="43"/>
    </row>
    <row r="216" spans="9:12" x14ac:dyDescent="0.3">
      <c r="I216" s="43"/>
      <c r="J216" s="43"/>
      <c r="K216" s="43"/>
      <c r="L216" s="43"/>
    </row>
    <row r="217" spans="9:12" x14ac:dyDescent="0.3">
      <c r="I217" s="43"/>
      <c r="J217" s="43"/>
      <c r="K217" s="43"/>
      <c r="L217" s="43"/>
    </row>
    <row r="218" spans="9:12" x14ac:dyDescent="0.3">
      <c r="I218" s="43"/>
      <c r="J218" s="43"/>
      <c r="K218" s="43"/>
      <c r="L218" s="43"/>
    </row>
    <row r="219" spans="9:12" x14ac:dyDescent="0.3">
      <c r="I219" s="43"/>
      <c r="J219" s="43"/>
      <c r="K219" s="43"/>
      <c r="L219" s="43"/>
    </row>
    <row r="220" spans="9:12" x14ac:dyDescent="0.3">
      <c r="I220" s="43"/>
      <c r="J220" s="43"/>
      <c r="K220" s="43"/>
      <c r="L220" s="43"/>
    </row>
    <row r="221" spans="9:12" x14ac:dyDescent="0.3">
      <c r="I221" s="43"/>
      <c r="J221" s="43"/>
      <c r="K221" s="43"/>
      <c r="L221" s="43"/>
    </row>
    <row r="222" spans="9:12" x14ac:dyDescent="0.3">
      <c r="I222" s="43"/>
      <c r="J222" s="43"/>
      <c r="K222" s="43"/>
      <c r="L222" s="43"/>
    </row>
    <row r="223" spans="9:12" x14ac:dyDescent="0.3">
      <c r="I223" s="43"/>
      <c r="J223" s="43"/>
      <c r="K223" s="43"/>
      <c r="L223" s="43"/>
    </row>
    <row r="224" spans="9:12" x14ac:dyDescent="0.3">
      <c r="I224" s="43"/>
      <c r="J224" s="43"/>
      <c r="K224" s="43"/>
      <c r="L224" s="43"/>
    </row>
    <row r="225" spans="9:12" x14ac:dyDescent="0.3">
      <c r="I225" s="43"/>
      <c r="J225" s="43"/>
      <c r="K225" s="43"/>
      <c r="L225" s="43"/>
    </row>
    <row r="226" spans="9:12" x14ac:dyDescent="0.3">
      <c r="I226" s="43"/>
      <c r="J226" s="43"/>
      <c r="K226" s="43"/>
      <c r="L226" s="43"/>
    </row>
    <row r="227" spans="9:12" x14ac:dyDescent="0.3">
      <c r="I227" s="43"/>
      <c r="J227" s="43"/>
      <c r="K227" s="43"/>
      <c r="L227" s="43"/>
    </row>
    <row r="228" spans="9:12" x14ac:dyDescent="0.3">
      <c r="I228" s="43"/>
      <c r="J228" s="43"/>
      <c r="K228" s="43"/>
      <c r="L228" s="43"/>
    </row>
    <row r="229" spans="9:12" x14ac:dyDescent="0.3">
      <c r="I229" s="43"/>
      <c r="J229" s="43"/>
      <c r="K229" s="43"/>
      <c r="L229" s="43"/>
    </row>
    <row r="230" spans="9:12" x14ac:dyDescent="0.3">
      <c r="I230" s="43"/>
      <c r="J230" s="43"/>
      <c r="K230" s="43"/>
      <c r="L230" s="43"/>
    </row>
    <row r="231" spans="9:12" x14ac:dyDescent="0.3">
      <c r="I231" s="43"/>
      <c r="J231" s="43"/>
      <c r="K231" s="43"/>
      <c r="L231" s="43"/>
    </row>
    <row r="232" spans="9:12" x14ac:dyDescent="0.3">
      <c r="I232" s="43"/>
      <c r="J232" s="43"/>
      <c r="K232" s="43"/>
      <c r="L232" s="43"/>
    </row>
    <row r="233" spans="9:12" x14ac:dyDescent="0.3">
      <c r="I233" s="43"/>
      <c r="J233" s="43"/>
      <c r="K233" s="43"/>
      <c r="L233" s="43"/>
    </row>
    <row r="234" spans="9:12" x14ac:dyDescent="0.3">
      <c r="I234" s="43"/>
      <c r="J234" s="43"/>
      <c r="K234" s="43"/>
      <c r="L234" s="43"/>
    </row>
    <row r="235" spans="9:12" x14ac:dyDescent="0.3">
      <c r="I235" s="43"/>
      <c r="J235" s="43"/>
      <c r="K235" s="43"/>
      <c r="L235" s="43"/>
    </row>
    <row r="236" spans="9:12" x14ac:dyDescent="0.3">
      <c r="I236" s="43"/>
      <c r="J236" s="43"/>
      <c r="K236" s="43"/>
      <c r="L236" s="43"/>
    </row>
    <row r="237" spans="9:12" x14ac:dyDescent="0.3">
      <c r="I237" s="43"/>
      <c r="J237" s="43"/>
      <c r="K237" s="43"/>
      <c r="L237" s="43"/>
    </row>
    <row r="238" spans="9:12" x14ac:dyDescent="0.3">
      <c r="I238" s="43"/>
      <c r="J238" s="43"/>
      <c r="K238" s="43"/>
      <c r="L238" s="43"/>
    </row>
    <row r="239" spans="9:12" x14ac:dyDescent="0.3">
      <c r="I239" s="43"/>
      <c r="J239" s="43"/>
      <c r="K239" s="43"/>
      <c r="L239" s="43"/>
    </row>
    <row r="240" spans="9:12" x14ac:dyDescent="0.3">
      <c r="I240" s="43"/>
      <c r="J240" s="43"/>
      <c r="K240" s="43"/>
      <c r="L240" s="43"/>
    </row>
    <row r="241" spans="9:12" x14ac:dyDescent="0.3">
      <c r="I241" s="43"/>
      <c r="J241" s="43"/>
      <c r="K241" s="43"/>
      <c r="L241" s="43"/>
    </row>
    <row r="242" spans="9:12" x14ac:dyDescent="0.3">
      <c r="I242" s="43"/>
      <c r="J242" s="43"/>
      <c r="K242" s="43"/>
      <c r="L242" s="43"/>
    </row>
    <row r="243" spans="9:12" x14ac:dyDescent="0.3">
      <c r="I243" s="43"/>
      <c r="J243" s="43"/>
      <c r="K243" s="43"/>
      <c r="L243" s="43"/>
    </row>
    <row r="244" spans="9:12" x14ac:dyDescent="0.3">
      <c r="I244" s="43"/>
      <c r="J244" s="43"/>
      <c r="K244" s="43"/>
      <c r="L244" s="43"/>
    </row>
    <row r="245" spans="9:12" x14ac:dyDescent="0.3">
      <c r="I245" s="43"/>
      <c r="J245" s="43"/>
      <c r="K245" s="43"/>
      <c r="L245" s="43"/>
    </row>
    <row r="246" spans="9:12" x14ac:dyDescent="0.3">
      <c r="I246" s="43"/>
      <c r="J246" s="43"/>
      <c r="K246" s="43"/>
      <c r="L246" s="43"/>
    </row>
    <row r="247" spans="9:12" x14ac:dyDescent="0.3">
      <c r="I247" s="43"/>
      <c r="J247" s="43"/>
      <c r="K247" s="43"/>
      <c r="L247" s="43"/>
    </row>
    <row r="248" spans="9:12" x14ac:dyDescent="0.3">
      <c r="I248" s="43"/>
      <c r="J248" s="43"/>
      <c r="K248" s="43"/>
      <c r="L248" s="43"/>
    </row>
    <row r="249" spans="9:12" x14ac:dyDescent="0.3">
      <c r="I249" s="43"/>
      <c r="J249" s="43"/>
      <c r="K249" s="43"/>
      <c r="L249" s="43"/>
    </row>
    <row r="250" spans="9:12" x14ac:dyDescent="0.3">
      <c r="I250" s="43"/>
      <c r="J250" s="43"/>
      <c r="K250" s="43"/>
      <c r="L250" s="43"/>
    </row>
    <row r="251" spans="9:12" x14ac:dyDescent="0.3">
      <c r="I251" s="43"/>
      <c r="J251" s="43"/>
      <c r="K251" s="43"/>
      <c r="L251" s="43"/>
    </row>
    <row r="252" spans="9:12" x14ac:dyDescent="0.3">
      <c r="I252" s="43"/>
      <c r="J252" s="43"/>
      <c r="K252" s="43"/>
      <c r="L252" s="43"/>
    </row>
    <row r="253" spans="9:12" x14ac:dyDescent="0.3">
      <c r="I253" s="43"/>
      <c r="J253" s="43"/>
      <c r="K253" s="43"/>
      <c r="L253" s="43"/>
    </row>
    <row r="254" spans="9:12" x14ac:dyDescent="0.3">
      <c r="I254" s="43"/>
      <c r="J254" s="43"/>
      <c r="K254" s="43"/>
      <c r="L254" s="43"/>
    </row>
    <row r="255" spans="9:12" x14ac:dyDescent="0.3">
      <c r="I255" s="43"/>
      <c r="J255" s="43"/>
      <c r="K255" s="43"/>
      <c r="L255" s="43"/>
    </row>
    <row r="256" spans="9:12" x14ac:dyDescent="0.3">
      <c r="I256" s="43"/>
      <c r="J256" s="43"/>
      <c r="K256" s="43"/>
      <c r="L256" s="43"/>
    </row>
    <row r="257" spans="9:12" x14ac:dyDescent="0.3">
      <c r="I257" s="43"/>
      <c r="J257" s="43"/>
      <c r="K257" s="43"/>
      <c r="L257" s="43"/>
    </row>
    <row r="258" spans="9:12" x14ac:dyDescent="0.3">
      <c r="I258" s="43"/>
      <c r="J258" s="43"/>
      <c r="K258" s="43"/>
      <c r="L258" s="43"/>
    </row>
    <row r="259" spans="9:12" x14ac:dyDescent="0.3">
      <c r="I259" s="43"/>
      <c r="J259" s="43"/>
      <c r="K259" s="43"/>
      <c r="L259" s="43"/>
    </row>
    <row r="260" spans="9:12" x14ac:dyDescent="0.3">
      <c r="I260" s="43"/>
      <c r="J260" s="43"/>
      <c r="K260" s="43"/>
      <c r="L260" s="43"/>
    </row>
    <row r="261" spans="9:12" x14ac:dyDescent="0.3">
      <c r="I261" s="43"/>
      <c r="J261" s="43"/>
      <c r="K261" s="43"/>
      <c r="L261" s="43"/>
    </row>
    <row r="262" spans="9:12" x14ac:dyDescent="0.3">
      <c r="I262" s="43"/>
      <c r="J262" s="43"/>
      <c r="K262" s="43"/>
      <c r="L262" s="43"/>
    </row>
    <row r="263" spans="9:12" x14ac:dyDescent="0.3">
      <c r="I263" s="43"/>
      <c r="J263" s="43"/>
      <c r="K263" s="43"/>
      <c r="L263" s="43"/>
    </row>
    <row r="264" spans="9:12" x14ac:dyDescent="0.3">
      <c r="I264" s="43"/>
      <c r="J264" s="43"/>
      <c r="K264" s="43"/>
      <c r="L264" s="43"/>
    </row>
    <row r="265" spans="9:12" x14ac:dyDescent="0.3">
      <c r="I265" s="43"/>
      <c r="J265" s="43"/>
      <c r="K265" s="43"/>
      <c r="L265" s="43"/>
    </row>
    <row r="266" spans="9:12" x14ac:dyDescent="0.3">
      <c r="I266" s="43"/>
      <c r="J266" s="43"/>
      <c r="K266" s="43"/>
      <c r="L266" s="43"/>
    </row>
    <row r="267" spans="9:12" x14ac:dyDescent="0.3">
      <c r="I267" s="43"/>
      <c r="J267" s="43"/>
      <c r="K267" s="43"/>
      <c r="L267" s="43"/>
    </row>
    <row r="268" spans="9:12" x14ac:dyDescent="0.3">
      <c r="I268" s="43"/>
      <c r="J268" s="43"/>
      <c r="K268" s="43"/>
      <c r="L268" s="43"/>
    </row>
    <row r="269" spans="9:12" x14ac:dyDescent="0.3">
      <c r="I269" s="43"/>
      <c r="J269" s="43"/>
      <c r="K269" s="43"/>
      <c r="L269" s="43"/>
    </row>
    <row r="270" spans="9:12" x14ac:dyDescent="0.3">
      <c r="I270" s="43"/>
      <c r="J270" s="43"/>
      <c r="K270" s="43"/>
      <c r="L270" s="43"/>
    </row>
    <row r="271" spans="9:12" x14ac:dyDescent="0.3">
      <c r="I271" s="43"/>
      <c r="J271" s="43"/>
      <c r="K271" s="43"/>
      <c r="L271" s="43"/>
    </row>
    <row r="272" spans="9:12" x14ac:dyDescent="0.3">
      <c r="I272" s="43"/>
      <c r="J272" s="43"/>
      <c r="K272" s="43"/>
      <c r="L272" s="43"/>
    </row>
    <row r="273" spans="9:12" x14ac:dyDescent="0.3">
      <c r="I273" s="43"/>
      <c r="J273" s="43"/>
      <c r="K273" s="43"/>
      <c r="L273" s="43"/>
    </row>
    <row r="274" spans="9:12" x14ac:dyDescent="0.3">
      <c r="I274" s="43"/>
      <c r="J274" s="43"/>
      <c r="K274" s="43"/>
      <c r="L274" s="43"/>
    </row>
    <row r="275" spans="9:12" x14ac:dyDescent="0.3">
      <c r="I275" s="43"/>
      <c r="J275" s="43"/>
      <c r="K275" s="43"/>
      <c r="L275" s="43"/>
    </row>
    <row r="276" spans="9:12" x14ac:dyDescent="0.3">
      <c r="I276" s="43"/>
      <c r="J276" s="43"/>
      <c r="K276" s="43"/>
      <c r="L276" s="43"/>
    </row>
    <row r="277" spans="9:12" x14ac:dyDescent="0.3">
      <c r="I277" s="43"/>
      <c r="J277" s="43"/>
      <c r="K277" s="43"/>
      <c r="L277" s="43"/>
    </row>
    <row r="278" spans="9:12" x14ac:dyDescent="0.3">
      <c r="I278" s="43"/>
      <c r="J278" s="43"/>
      <c r="K278" s="43"/>
      <c r="L278" s="43"/>
    </row>
    <row r="279" spans="9:12" x14ac:dyDescent="0.3">
      <c r="I279" s="43"/>
      <c r="J279" s="43"/>
      <c r="K279" s="43"/>
      <c r="L279" s="43"/>
    </row>
    <row r="280" spans="9:12" x14ac:dyDescent="0.3">
      <c r="I280" s="43"/>
      <c r="J280" s="43"/>
      <c r="K280" s="43"/>
      <c r="L280" s="43"/>
    </row>
    <row r="281" spans="9:12" x14ac:dyDescent="0.3">
      <c r="I281" s="43"/>
      <c r="J281" s="43"/>
      <c r="K281" s="43"/>
      <c r="L281" s="43"/>
    </row>
    <row r="282" spans="9:12" x14ac:dyDescent="0.3">
      <c r="I282" s="43"/>
      <c r="J282" s="43"/>
      <c r="K282" s="43"/>
      <c r="L282" s="43"/>
    </row>
    <row r="283" spans="9:12" x14ac:dyDescent="0.3">
      <c r="I283" s="43"/>
      <c r="J283" s="43"/>
      <c r="K283" s="43"/>
      <c r="L283" s="43"/>
    </row>
    <row r="284" spans="9:12" x14ac:dyDescent="0.3">
      <c r="I284" s="43"/>
      <c r="J284" s="43"/>
      <c r="K284" s="43"/>
      <c r="L284" s="43"/>
    </row>
    <row r="285" spans="9:12" x14ac:dyDescent="0.3">
      <c r="I285" s="43"/>
      <c r="J285" s="43"/>
      <c r="K285" s="43"/>
      <c r="L285" s="43"/>
    </row>
    <row r="286" spans="9:12" x14ac:dyDescent="0.3">
      <c r="I286" s="43"/>
      <c r="J286" s="43"/>
      <c r="K286" s="43"/>
      <c r="L286" s="43"/>
    </row>
    <row r="287" spans="9:12" x14ac:dyDescent="0.3">
      <c r="I287" s="43"/>
      <c r="J287" s="43"/>
      <c r="K287" s="43"/>
      <c r="L287" s="43"/>
    </row>
    <row r="288" spans="9:12" x14ac:dyDescent="0.3">
      <c r="I288" s="43"/>
      <c r="J288" s="43"/>
      <c r="K288" s="43"/>
      <c r="L288" s="43"/>
    </row>
    <row r="289" spans="9:12" x14ac:dyDescent="0.3">
      <c r="I289" s="43"/>
      <c r="J289" s="43"/>
      <c r="K289" s="43"/>
      <c r="L289" s="43"/>
    </row>
    <row r="290" spans="9:12" x14ac:dyDescent="0.3">
      <c r="I290" s="43"/>
      <c r="J290" s="43"/>
      <c r="K290" s="43"/>
      <c r="L290" s="43"/>
    </row>
    <row r="291" spans="9:12" x14ac:dyDescent="0.3">
      <c r="I291" s="43"/>
      <c r="J291" s="43"/>
      <c r="K291" s="43"/>
      <c r="L291" s="43"/>
    </row>
    <row r="292" spans="9:12" x14ac:dyDescent="0.3">
      <c r="I292" s="43"/>
      <c r="J292" s="43"/>
      <c r="K292" s="43"/>
      <c r="L292" s="43"/>
    </row>
    <row r="293" spans="9:12" x14ac:dyDescent="0.3">
      <c r="I293" s="43"/>
      <c r="J293" s="43"/>
      <c r="K293" s="43"/>
      <c r="L293" s="43"/>
    </row>
    <row r="294" spans="9:12" x14ac:dyDescent="0.3">
      <c r="I294" s="43"/>
      <c r="J294" s="43"/>
      <c r="K294" s="43"/>
      <c r="L294" s="43"/>
    </row>
    <row r="295" spans="9:12" x14ac:dyDescent="0.3">
      <c r="I295" s="43"/>
      <c r="J295" s="43"/>
      <c r="K295" s="43"/>
      <c r="L295" s="43"/>
    </row>
    <row r="296" spans="9:12" x14ac:dyDescent="0.3">
      <c r="I296" s="43"/>
      <c r="J296" s="43"/>
      <c r="K296" s="43"/>
      <c r="L296" s="43"/>
    </row>
    <row r="297" spans="9:12" x14ac:dyDescent="0.3">
      <c r="I297" s="43"/>
      <c r="J297" s="43"/>
      <c r="K297" s="43"/>
      <c r="L297" s="43"/>
    </row>
    <row r="298" spans="9:12" x14ac:dyDescent="0.3">
      <c r="I298" s="43"/>
      <c r="J298" s="43"/>
      <c r="K298" s="43"/>
      <c r="L298" s="43"/>
    </row>
    <row r="299" spans="9:12" x14ac:dyDescent="0.3">
      <c r="I299" s="43"/>
      <c r="J299" s="43"/>
      <c r="K299" s="43"/>
      <c r="L299" s="43"/>
    </row>
    <row r="300" spans="9:12" x14ac:dyDescent="0.3">
      <c r="I300" s="43"/>
      <c r="J300" s="43"/>
      <c r="K300" s="43"/>
      <c r="L300" s="43"/>
    </row>
    <row r="301" spans="9:12" x14ac:dyDescent="0.3">
      <c r="I301" s="43"/>
      <c r="J301" s="43"/>
      <c r="K301" s="43"/>
      <c r="L301" s="43"/>
    </row>
    <row r="302" spans="9:12" x14ac:dyDescent="0.3">
      <c r="I302" s="43"/>
      <c r="J302" s="43"/>
      <c r="K302" s="43"/>
      <c r="L302" s="43"/>
    </row>
    <row r="303" spans="9:12" x14ac:dyDescent="0.3">
      <c r="I303" s="43"/>
      <c r="J303" s="43"/>
      <c r="K303" s="43"/>
      <c r="L303" s="43"/>
    </row>
    <row r="304" spans="9:12" x14ac:dyDescent="0.3">
      <c r="I304" s="43"/>
      <c r="J304" s="43"/>
      <c r="K304" s="43"/>
      <c r="L304" s="43"/>
    </row>
    <row r="305" spans="9:12" x14ac:dyDescent="0.3">
      <c r="I305" s="43"/>
      <c r="J305" s="43"/>
      <c r="K305" s="43"/>
      <c r="L305" s="43"/>
    </row>
    <row r="306" spans="9:12" x14ac:dyDescent="0.3">
      <c r="I306" s="43"/>
      <c r="J306" s="43"/>
      <c r="K306" s="43"/>
      <c r="L306" s="43"/>
    </row>
    <row r="307" spans="9:12" x14ac:dyDescent="0.3">
      <c r="I307" s="43"/>
      <c r="J307" s="43"/>
      <c r="K307" s="43"/>
      <c r="L307" s="43"/>
    </row>
    <row r="308" spans="9:12" x14ac:dyDescent="0.3">
      <c r="I308" s="43"/>
      <c r="J308" s="43"/>
      <c r="K308" s="43"/>
      <c r="L308" s="43"/>
    </row>
    <row r="309" spans="9:12" x14ac:dyDescent="0.3">
      <c r="I309" s="43"/>
      <c r="J309" s="43"/>
      <c r="K309" s="43"/>
      <c r="L309" s="43"/>
    </row>
    <row r="310" spans="9:12" x14ac:dyDescent="0.3">
      <c r="I310" s="43"/>
      <c r="J310" s="43"/>
      <c r="K310" s="43"/>
      <c r="L310" s="43"/>
    </row>
    <row r="311" spans="9:12" x14ac:dyDescent="0.3">
      <c r="I311" s="43"/>
      <c r="J311" s="43"/>
      <c r="K311" s="43"/>
      <c r="L311" s="43"/>
    </row>
    <row r="312" spans="9:12" x14ac:dyDescent="0.3">
      <c r="I312" s="43"/>
      <c r="J312" s="43"/>
      <c r="K312" s="43"/>
      <c r="L312" s="43"/>
    </row>
    <row r="313" spans="9:12" x14ac:dyDescent="0.3">
      <c r="I313" s="43"/>
      <c r="J313" s="43"/>
      <c r="K313" s="43"/>
      <c r="L313" s="43"/>
    </row>
    <row r="314" spans="9:12" x14ac:dyDescent="0.3">
      <c r="I314" s="43"/>
      <c r="J314" s="43"/>
      <c r="K314" s="43"/>
      <c r="L314" s="43"/>
    </row>
    <row r="315" spans="9:12" x14ac:dyDescent="0.3">
      <c r="I315" s="43"/>
      <c r="J315" s="43"/>
      <c r="K315" s="43"/>
      <c r="L315" s="43"/>
    </row>
    <row r="316" spans="9:12" x14ac:dyDescent="0.3">
      <c r="I316" s="43"/>
      <c r="J316" s="43"/>
      <c r="K316" s="43"/>
      <c r="L316" s="43"/>
    </row>
    <row r="317" spans="9:12" x14ac:dyDescent="0.3">
      <c r="I317" s="43"/>
      <c r="J317" s="43"/>
      <c r="K317" s="43"/>
      <c r="L317" s="43"/>
    </row>
    <row r="318" spans="9:12" x14ac:dyDescent="0.3">
      <c r="I318" s="43"/>
      <c r="J318" s="43"/>
      <c r="K318" s="43"/>
      <c r="L318" s="43"/>
    </row>
    <row r="319" spans="9:12" x14ac:dyDescent="0.3">
      <c r="I319" s="43"/>
      <c r="J319" s="43"/>
      <c r="K319" s="43"/>
      <c r="L319" s="43"/>
    </row>
    <row r="320" spans="9:12" x14ac:dyDescent="0.3">
      <c r="I320" s="43"/>
      <c r="J320" s="43"/>
      <c r="K320" s="43"/>
      <c r="L320" s="43"/>
    </row>
    <row r="321" spans="9:12" x14ac:dyDescent="0.3">
      <c r="I321" s="43"/>
      <c r="J321" s="43"/>
      <c r="K321" s="43"/>
      <c r="L321" s="43"/>
    </row>
    <row r="322" spans="9:12" x14ac:dyDescent="0.3">
      <c r="I322" s="43"/>
      <c r="J322" s="43"/>
      <c r="K322" s="43"/>
      <c r="L322" s="43"/>
    </row>
    <row r="323" spans="9:12" x14ac:dyDescent="0.3">
      <c r="I323" s="43"/>
      <c r="J323" s="43"/>
      <c r="K323" s="43"/>
      <c r="L323" s="43"/>
    </row>
    <row r="324" spans="9:12" x14ac:dyDescent="0.3">
      <c r="I324" s="43"/>
      <c r="J324" s="43"/>
      <c r="K324" s="43"/>
      <c r="L324" s="43"/>
    </row>
    <row r="325" spans="9:12" x14ac:dyDescent="0.3">
      <c r="I325" s="43"/>
      <c r="J325" s="43"/>
      <c r="K325" s="43"/>
      <c r="L325" s="43"/>
    </row>
    <row r="326" spans="9:12" x14ac:dyDescent="0.3">
      <c r="I326" s="43"/>
      <c r="J326" s="43"/>
      <c r="K326" s="43"/>
      <c r="L326" s="43"/>
    </row>
    <row r="327" spans="9:12" x14ac:dyDescent="0.3">
      <c r="I327" s="43"/>
      <c r="J327" s="43"/>
      <c r="K327" s="43"/>
      <c r="L327" s="43"/>
    </row>
    <row r="328" spans="9:12" x14ac:dyDescent="0.3">
      <c r="I328" s="43"/>
      <c r="J328" s="43"/>
      <c r="K328" s="43"/>
      <c r="L328" s="43"/>
    </row>
    <row r="329" spans="9:12" x14ac:dyDescent="0.3">
      <c r="I329" s="43"/>
      <c r="J329" s="43"/>
      <c r="K329" s="43"/>
      <c r="L329" s="43"/>
    </row>
    <row r="330" spans="9:12" x14ac:dyDescent="0.3">
      <c r="I330" s="43"/>
      <c r="J330" s="43"/>
      <c r="K330" s="43"/>
      <c r="L330" s="43"/>
    </row>
    <row r="331" spans="9:12" x14ac:dyDescent="0.3">
      <c r="I331" s="43"/>
      <c r="J331" s="43"/>
      <c r="K331" s="43"/>
      <c r="L331" s="43"/>
    </row>
  </sheetData>
  <sheetProtection algorithmName="SHA-512" hashValue="RgVhc8Oz2AE/nBFajhhtjG7F1Xa+FFWmeRUfWjGtCuWSwTZFUK5XWypRzqwFLi0vD/UP0LQoA5DueLHFs35PVQ==" saltValue="kL70eDNzA0ZGgPCAPJKMZQ==" spinCount="100000" sheet="1" objects="1" scenarios="1"/>
  <mergeCells count="36">
    <mergeCell ref="B4:B8"/>
    <mergeCell ref="A13:AB13"/>
    <mergeCell ref="K6:K8"/>
    <mergeCell ref="E5:E8"/>
    <mergeCell ref="C4:C8"/>
    <mergeCell ref="I4:V4"/>
    <mergeCell ref="V7:V8"/>
    <mergeCell ref="Z5:Z8"/>
    <mergeCell ref="AA5:AA8"/>
    <mergeCell ref="G4:G8"/>
    <mergeCell ref="N6:V6"/>
    <mergeCell ref="N7:U7"/>
    <mergeCell ref="J6:J8"/>
    <mergeCell ref="AA3:AB3"/>
    <mergeCell ref="I5:J5"/>
    <mergeCell ref="E4:F4"/>
    <mergeCell ref="M6:M8"/>
    <mergeCell ref="Y5:Y8"/>
    <mergeCell ref="I6:I8"/>
    <mergeCell ref="Y4:Z4"/>
    <mergeCell ref="K1:O1"/>
    <mergeCell ref="W4:W8"/>
    <mergeCell ref="X4:X8"/>
    <mergeCell ref="L6:L8"/>
    <mergeCell ref="A12:AB12"/>
    <mergeCell ref="A4:A8"/>
    <mergeCell ref="AB5:AB8"/>
    <mergeCell ref="AA4:AB4"/>
    <mergeCell ref="A1:J1"/>
    <mergeCell ref="F5:F8"/>
    <mergeCell ref="K5:L5"/>
    <mergeCell ref="D4:D8"/>
    <mergeCell ref="M5:V5"/>
    <mergeCell ref="H4:H8"/>
    <mergeCell ref="A2:AB2"/>
    <mergeCell ref="A3:Z3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29" fitToHeight="0" orientation="landscape" r:id="rId1"/>
  <ignoredErrors>
    <ignoredError sqref="K10:L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zoomScale="130" zoomScaleNormal="130" workbookViewId="0">
      <selection activeCell="B5" sqref="B5:C5"/>
    </sheetView>
  </sheetViews>
  <sheetFormatPr defaultColWidth="8.77734375" defaultRowHeight="16.2" x14ac:dyDescent="0.3"/>
  <cols>
    <col min="1" max="1" width="42.109375" customWidth="1"/>
    <col min="2" max="2" width="36.77734375" customWidth="1"/>
    <col min="3" max="3" width="7.109375" customWidth="1"/>
  </cols>
  <sheetData>
    <row r="1" spans="1:3" ht="70.5" customHeight="1" x14ac:dyDescent="0.3">
      <c r="A1" s="35" t="s">
        <v>57</v>
      </c>
      <c r="B1" s="210" t="str">
        <f>VLOOKUP('1.合計總表'!$B$6:$D$6,數字檔案參考!$A$5:$D$435,3,FALSE)</f>
        <v>高雄市茄萣區真善美關懷服務協會</v>
      </c>
      <c r="C1" s="210" t="e">
        <f>VLOOKUP('1.合計總表'!$B$6:$D$6,數字檔案參考!$A$5:$D$410,4,FALSE)</f>
        <v>#N/A</v>
      </c>
    </row>
    <row r="2" spans="1:3" ht="22.2" x14ac:dyDescent="0.3">
      <c r="A2" s="211" t="s">
        <v>58</v>
      </c>
      <c r="B2" s="212"/>
      <c r="C2" s="212"/>
    </row>
    <row r="4" spans="1:3" x14ac:dyDescent="0.3">
      <c r="A4" s="215" t="s">
        <v>1659</v>
      </c>
      <c r="B4" s="216"/>
      <c r="C4" s="216"/>
    </row>
    <row r="5" spans="1:3" x14ac:dyDescent="0.3">
      <c r="A5" s="37" t="s">
        <v>65</v>
      </c>
      <c r="B5" s="209" t="str">
        <f>VLOOKUP('1.合計總表'!$B$6:$D$6,數字檔案參考!$A$5:$D$435,1,FALSE)</f>
        <v>113P001504</v>
      </c>
      <c r="C5" s="209"/>
    </row>
    <row r="6" spans="1:3" x14ac:dyDescent="0.3">
      <c r="A6" s="37" t="s">
        <v>126</v>
      </c>
      <c r="B6" s="217" t="str">
        <f>VLOOKUP('1.合計總表'!$B$6:$D$6,數字檔案參考!$A$5:$D$435,4,FALSE)</f>
        <v>建立社區照顧關懷據點</v>
      </c>
      <c r="C6" s="217"/>
    </row>
    <row r="7" spans="1:3" x14ac:dyDescent="0.3">
      <c r="A7" s="37" t="s">
        <v>59</v>
      </c>
      <c r="B7" s="107">
        <f>'2.考核表(勿更動)'!E9+'2.考核表(勿更動)'!F9</f>
        <v>246780</v>
      </c>
      <c r="C7" s="37" t="s">
        <v>64</v>
      </c>
    </row>
    <row r="8" spans="1:3" x14ac:dyDescent="0.3">
      <c r="A8" s="37" t="s">
        <v>73</v>
      </c>
      <c r="B8" s="107">
        <f>'2.考核表(勿更動)'!I9+'2.考核表(勿更動)'!J9-'2.考核表(勿更動)'!M9-'1.合計總表'!C20</f>
        <v>0</v>
      </c>
      <c r="C8" s="37" t="s">
        <v>64</v>
      </c>
    </row>
    <row r="9" spans="1:3" ht="32.4" x14ac:dyDescent="0.3">
      <c r="A9" s="39" t="s">
        <v>60</v>
      </c>
      <c r="B9" s="107">
        <f>'2.考核表(勿更動)'!N9+'2.考核表(勿更動)'!O9+'2.考核表(勿更動)'!P9+'2.考核表(勿更動)'!Q9+'2.考核表(勿更動)'!R9+'2.考核表(勿更動)'!S9+'2.考核表(勿更動)'!T9+'2.考核表(勿更動)'!U9+'2.考核表(勿更動)'!V9</f>
        <v>0</v>
      </c>
      <c r="C9" s="37" t="s">
        <v>64</v>
      </c>
    </row>
    <row r="10" spans="1:3" ht="32.4" x14ac:dyDescent="0.3">
      <c r="A10" s="39" t="s">
        <v>61</v>
      </c>
      <c r="B10" s="107">
        <f>'2.考核表(勿更動)'!Y9+'2.考核表(勿更動)'!Z9</f>
        <v>246780</v>
      </c>
      <c r="C10" s="37" t="s">
        <v>64</v>
      </c>
    </row>
    <row r="11" spans="1:3" x14ac:dyDescent="0.3">
      <c r="A11" s="37" t="s">
        <v>62</v>
      </c>
      <c r="B11" s="107"/>
      <c r="C11" s="37" t="s">
        <v>64</v>
      </c>
    </row>
    <row r="12" spans="1:3" x14ac:dyDescent="0.3">
      <c r="A12" s="37" t="s">
        <v>63</v>
      </c>
      <c r="B12" s="107"/>
      <c r="C12" s="37" t="s">
        <v>64</v>
      </c>
    </row>
    <row r="14" spans="1:3" x14ac:dyDescent="0.3">
      <c r="A14" s="215" t="s">
        <v>66</v>
      </c>
      <c r="B14" s="216"/>
      <c r="C14" s="216"/>
    </row>
    <row r="15" spans="1:3" ht="45" customHeight="1" x14ac:dyDescent="0.3">
      <c r="A15" s="217" t="s">
        <v>67</v>
      </c>
      <c r="B15" s="215" t="s">
        <v>74</v>
      </c>
      <c r="C15" s="216"/>
    </row>
    <row r="16" spans="1:3" ht="45" customHeight="1" x14ac:dyDescent="0.3">
      <c r="A16" s="218"/>
      <c r="B16" s="215" t="s">
        <v>70</v>
      </c>
      <c r="C16" s="216"/>
    </row>
    <row r="17" spans="1:3" ht="45" customHeight="1" x14ac:dyDescent="0.3">
      <c r="A17" s="218"/>
      <c r="B17" s="215" t="s">
        <v>71</v>
      </c>
      <c r="C17" s="216"/>
    </row>
    <row r="18" spans="1:3" ht="45" customHeight="1" x14ac:dyDescent="0.3">
      <c r="A18" s="215" t="s">
        <v>68</v>
      </c>
      <c r="B18" s="215" t="s">
        <v>75</v>
      </c>
      <c r="C18" s="216"/>
    </row>
    <row r="19" spans="1:3" ht="45" customHeight="1" x14ac:dyDescent="0.3">
      <c r="A19" s="216"/>
      <c r="B19" s="215" t="s">
        <v>76</v>
      </c>
      <c r="C19" s="216"/>
    </row>
    <row r="20" spans="1:3" ht="45" customHeight="1" x14ac:dyDescent="0.3">
      <c r="A20" s="216"/>
      <c r="B20" s="215" t="s">
        <v>72</v>
      </c>
      <c r="C20" s="216"/>
    </row>
    <row r="22" spans="1:3" x14ac:dyDescent="0.3">
      <c r="A22" s="36" t="s">
        <v>69</v>
      </c>
    </row>
    <row r="23" spans="1:3" ht="27" customHeight="1" x14ac:dyDescent="0.3">
      <c r="A23" s="213" t="s">
        <v>1673</v>
      </c>
      <c r="B23" s="214"/>
      <c r="C23" s="214"/>
    </row>
  </sheetData>
  <sheetProtection algorithmName="SHA-512" hashValue="3nlvRd2Tv5jJe3zvhcpV2nWKmYsrHIofvDS4S2Ee+pIAoSnjAxI006IKU3jEvr2EvV4RhV9JL+i838o7HZ/Z5Q==" saltValue="cRTWDH1EiYOcPG/MYMUvZQ==" spinCount="100000" sheet="1" objects="1" scenarios="1"/>
  <mergeCells count="15">
    <mergeCell ref="B5:C5"/>
    <mergeCell ref="B1:C1"/>
    <mergeCell ref="A2:C2"/>
    <mergeCell ref="A23:C23"/>
    <mergeCell ref="A4:C4"/>
    <mergeCell ref="B6:C6"/>
    <mergeCell ref="A15:A17"/>
    <mergeCell ref="A18:A20"/>
    <mergeCell ref="B15:C15"/>
    <mergeCell ref="A14:C14"/>
    <mergeCell ref="B16:C16"/>
    <mergeCell ref="B17:C17"/>
    <mergeCell ref="B18:C18"/>
    <mergeCell ref="B19:C19"/>
    <mergeCell ref="B20:C20"/>
  </mergeCells>
  <phoneticPr fontId="1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29"/>
  <sheetViews>
    <sheetView workbookViewId="0">
      <selection activeCell="W1" sqref="W1"/>
    </sheetView>
  </sheetViews>
  <sheetFormatPr defaultColWidth="9" defaultRowHeight="16.2" x14ac:dyDescent="0.3"/>
  <cols>
    <col min="1" max="1" width="6.77734375" style="36" customWidth="1"/>
    <col min="2" max="2" width="0" style="36" hidden="1" customWidth="1"/>
    <col min="3" max="3" width="25.109375" style="36" customWidth="1"/>
    <col min="4" max="10" width="0" style="36" hidden="1" customWidth="1"/>
    <col min="11" max="13" width="13.33203125" style="36" customWidth="1"/>
    <col min="14" max="14" width="14.109375" style="36" customWidth="1"/>
    <col min="15" max="18" width="13.33203125" style="36" customWidth="1"/>
    <col min="19" max="19" width="14.77734375" style="36" customWidth="1"/>
    <col min="20" max="22" width="13.33203125" style="36" customWidth="1"/>
    <col min="23" max="16384" width="9" style="36"/>
  </cols>
  <sheetData>
    <row r="1" spans="1:22" ht="21" x14ac:dyDescent="0.3">
      <c r="A1" s="104" t="s">
        <v>138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</row>
    <row r="2" spans="1:22" ht="24.6" x14ac:dyDescent="0.3">
      <c r="A2" s="220" t="s">
        <v>1660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</row>
    <row r="3" spans="1:22" ht="30" customHeight="1" x14ac:dyDescent="0.3">
      <c r="A3" s="221" t="str">
        <f>'1.合計總表'!B7</f>
        <v>高雄市茄萣區真善美關懷服務協會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</row>
    <row r="4" spans="1:22" x14ac:dyDescent="0.3">
      <c r="A4" s="222" t="s">
        <v>1661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</row>
    <row r="5" spans="1:22" ht="16.5" customHeight="1" x14ac:dyDescent="0.3">
      <c r="A5" s="223" t="s">
        <v>77</v>
      </c>
      <c r="B5" s="219" t="s">
        <v>78</v>
      </c>
      <c r="C5" s="219" t="s">
        <v>79</v>
      </c>
      <c r="D5" s="219" t="s">
        <v>80</v>
      </c>
      <c r="E5" s="219" t="s">
        <v>81</v>
      </c>
      <c r="F5" s="219" t="s">
        <v>82</v>
      </c>
      <c r="G5" s="219"/>
      <c r="H5" s="219"/>
      <c r="I5" s="219" t="s">
        <v>83</v>
      </c>
      <c r="J5" s="219" t="s">
        <v>84</v>
      </c>
      <c r="K5" s="222" t="s">
        <v>2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</row>
    <row r="6" spans="1:22" ht="16.5" customHeight="1" x14ac:dyDescent="0.3">
      <c r="A6" s="223"/>
      <c r="B6" s="219"/>
      <c r="C6" s="219"/>
      <c r="D6" s="219"/>
      <c r="E6" s="219"/>
      <c r="F6" s="219" t="s">
        <v>86</v>
      </c>
      <c r="G6" s="219" t="s">
        <v>87</v>
      </c>
      <c r="H6" s="219" t="s">
        <v>88</v>
      </c>
      <c r="I6" s="219"/>
      <c r="J6" s="219"/>
      <c r="K6" s="222" t="s">
        <v>5</v>
      </c>
      <c r="L6" s="222"/>
      <c r="M6" s="222" t="s">
        <v>89</v>
      </c>
      <c r="N6" s="222"/>
      <c r="O6" s="222"/>
      <c r="P6" s="222"/>
      <c r="Q6" s="222"/>
      <c r="R6" s="222"/>
      <c r="S6" s="222"/>
      <c r="T6" s="222"/>
      <c r="U6" s="222"/>
      <c r="V6" s="222"/>
    </row>
    <row r="7" spans="1:22" ht="16.5" customHeight="1" x14ac:dyDescent="0.3">
      <c r="A7" s="223"/>
      <c r="B7" s="219"/>
      <c r="C7" s="219"/>
      <c r="D7" s="219"/>
      <c r="E7" s="219"/>
      <c r="F7" s="222"/>
      <c r="G7" s="222"/>
      <c r="H7" s="219"/>
      <c r="I7" s="219"/>
      <c r="J7" s="219"/>
      <c r="K7" s="219" t="s">
        <v>92</v>
      </c>
      <c r="L7" s="224" t="s">
        <v>93</v>
      </c>
      <c r="M7" s="226" t="s">
        <v>149</v>
      </c>
      <c r="N7" s="227" t="s">
        <v>94</v>
      </c>
      <c r="O7" s="227"/>
      <c r="P7" s="227"/>
      <c r="Q7" s="227"/>
      <c r="R7" s="227"/>
      <c r="S7" s="227"/>
      <c r="T7" s="227"/>
      <c r="U7" s="227"/>
      <c r="V7" s="226" t="s">
        <v>95</v>
      </c>
    </row>
    <row r="8" spans="1:22" x14ac:dyDescent="0.3">
      <c r="A8" s="223"/>
      <c r="B8" s="219"/>
      <c r="C8" s="219"/>
      <c r="D8" s="219"/>
      <c r="E8" s="219"/>
      <c r="F8" s="222"/>
      <c r="G8" s="222"/>
      <c r="H8" s="219"/>
      <c r="I8" s="219"/>
      <c r="J8" s="219"/>
      <c r="K8" s="222"/>
      <c r="L8" s="225"/>
      <c r="M8" s="226"/>
      <c r="N8" s="227"/>
      <c r="O8" s="227"/>
      <c r="P8" s="227"/>
      <c r="Q8" s="227"/>
      <c r="R8" s="227"/>
      <c r="S8" s="227"/>
      <c r="T8" s="227"/>
      <c r="U8" s="227"/>
      <c r="V8" s="226"/>
    </row>
    <row r="9" spans="1:22" ht="46.5" customHeight="1" x14ac:dyDescent="0.3">
      <c r="A9" s="223"/>
      <c r="B9" s="219"/>
      <c r="C9" s="91" t="str">
        <f>'1.合計總表'!B6</f>
        <v>113P001504</v>
      </c>
      <c r="D9" s="219"/>
      <c r="E9" s="219"/>
      <c r="F9" s="222"/>
      <c r="G9" s="222"/>
      <c r="H9" s="219"/>
      <c r="I9" s="219"/>
      <c r="J9" s="219"/>
      <c r="K9" s="222"/>
      <c r="L9" s="225"/>
      <c r="M9" s="226"/>
      <c r="N9" s="48" t="s">
        <v>98</v>
      </c>
      <c r="O9" s="48" t="s">
        <v>99</v>
      </c>
      <c r="P9" s="48" t="s">
        <v>158</v>
      </c>
      <c r="Q9" s="48" t="s">
        <v>156</v>
      </c>
      <c r="R9" s="48" t="s">
        <v>157</v>
      </c>
      <c r="S9" s="48" t="s">
        <v>100</v>
      </c>
      <c r="T9" s="48" t="s">
        <v>153</v>
      </c>
      <c r="U9" s="49" t="s">
        <v>101</v>
      </c>
      <c r="V9" s="226"/>
    </row>
    <row r="10" spans="1:22" ht="46.5" customHeight="1" x14ac:dyDescent="0.3">
      <c r="A10" s="56">
        <f>VLOOKUP(C9,數字檔案參考!$A$1:$AI$435,35,FALSE)</f>
        <v>2</v>
      </c>
      <c r="B10" s="37" t="e">
        <f>'1.合計總表'!#REF!</f>
        <v>#REF!</v>
      </c>
      <c r="C10" s="106" t="str">
        <f>'1.合計總表'!B7</f>
        <v>高雄市茄萣區真善美關懷服務協會</v>
      </c>
      <c r="D10" s="37"/>
      <c r="E10" s="37"/>
      <c r="F10" s="37"/>
      <c r="G10" s="37"/>
      <c r="H10" s="37"/>
      <c r="I10" s="37"/>
      <c r="J10" s="37"/>
      <c r="K10" s="51">
        <f>M10+M16+M22</f>
        <v>0</v>
      </c>
      <c r="L10" s="51">
        <f>V10+V22</f>
        <v>0</v>
      </c>
      <c r="M10" s="51">
        <f>'2.考核表(勿更動)'!K9</f>
        <v>0</v>
      </c>
      <c r="N10" s="50">
        <f>'1.合計總表'!C25</f>
        <v>0</v>
      </c>
      <c r="O10" s="50">
        <f>'1.合計總表'!C30</f>
        <v>0</v>
      </c>
      <c r="P10" s="50">
        <f>'1.合計總表'!C35</f>
        <v>0</v>
      </c>
      <c r="Q10" s="50">
        <f>'1.合計總表'!C40</f>
        <v>0</v>
      </c>
      <c r="R10" s="50">
        <f>'1.合計總表'!C45</f>
        <v>0</v>
      </c>
      <c r="S10" s="50">
        <f>'1.合計總表'!C49</f>
        <v>0</v>
      </c>
      <c r="T10" s="50">
        <f>'1.合計總表'!C54</f>
        <v>0</v>
      </c>
      <c r="U10" s="50">
        <f>'1.合計總表'!C17</f>
        <v>0</v>
      </c>
      <c r="V10" s="50">
        <f>'1.合計總表'!C16</f>
        <v>0</v>
      </c>
    </row>
    <row r="12" spans="1:22" x14ac:dyDescent="0.3">
      <c r="M12" s="222" t="s">
        <v>90</v>
      </c>
      <c r="N12" s="222"/>
      <c r="O12" s="222"/>
    </row>
    <row r="13" spans="1:22" x14ac:dyDescent="0.3">
      <c r="M13" s="219" t="s">
        <v>96</v>
      </c>
      <c r="N13" s="224" t="s">
        <v>94</v>
      </c>
      <c r="O13" s="224"/>
    </row>
    <row r="14" spans="1:22" x14ac:dyDescent="0.3">
      <c r="M14" s="219"/>
      <c r="N14" s="224"/>
      <c r="O14" s="224"/>
    </row>
    <row r="15" spans="1:22" x14ac:dyDescent="0.3">
      <c r="M15" s="219"/>
      <c r="N15" s="48" t="s">
        <v>98</v>
      </c>
      <c r="O15" s="48" t="s">
        <v>99</v>
      </c>
    </row>
    <row r="16" spans="1:22" ht="24" customHeight="1" x14ac:dyDescent="0.3">
      <c r="M16" s="51">
        <f>N16+O16</f>
        <v>0</v>
      </c>
      <c r="N16" s="52">
        <f>'1.合計總表'!B18</f>
        <v>0</v>
      </c>
      <c r="O16" s="52">
        <f>'1.合計總表'!B19</f>
        <v>0</v>
      </c>
    </row>
    <row r="18" spans="13:22" x14ac:dyDescent="0.3">
      <c r="M18" s="222" t="s">
        <v>91</v>
      </c>
      <c r="N18" s="222"/>
      <c r="O18" s="222"/>
      <c r="P18" s="222"/>
      <c r="Q18" s="222"/>
      <c r="R18" s="222"/>
      <c r="S18" s="222"/>
      <c r="T18" s="222"/>
      <c r="U18" s="222"/>
      <c r="V18" s="222"/>
    </row>
    <row r="19" spans="13:22" x14ac:dyDescent="0.3">
      <c r="M19" s="222" t="s">
        <v>3</v>
      </c>
      <c r="N19" s="222" t="s">
        <v>97</v>
      </c>
      <c r="O19" s="222"/>
      <c r="P19" s="222"/>
      <c r="Q19" s="222"/>
      <c r="R19" s="222"/>
      <c r="S19" s="223"/>
      <c r="T19" s="223"/>
      <c r="U19" s="223"/>
      <c r="V19" s="222" t="s">
        <v>4</v>
      </c>
    </row>
    <row r="20" spans="13:22" x14ac:dyDescent="0.3">
      <c r="M20" s="222"/>
      <c r="N20" s="222"/>
      <c r="O20" s="222"/>
      <c r="P20" s="222"/>
      <c r="Q20" s="222"/>
      <c r="R20" s="222"/>
      <c r="S20" s="223"/>
      <c r="T20" s="223"/>
      <c r="U20" s="223"/>
      <c r="V20" s="222"/>
    </row>
    <row r="21" spans="13:22" ht="48.6" x14ac:dyDescent="0.3">
      <c r="M21" s="222"/>
      <c r="N21" s="49" t="s">
        <v>98</v>
      </c>
      <c r="O21" s="49" t="s">
        <v>99</v>
      </c>
      <c r="P21" s="48" t="s">
        <v>158</v>
      </c>
      <c r="Q21" s="48" t="s">
        <v>156</v>
      </c>
      <c r="R21" s="48" t="s">
        <v>157</v>
      </c>
      <c r="S21" s="48" t="s">
        <v>100</v>
      </c>
      <c r="T21" s="48" t="s">
        <v>153</v>
      </c>
      <c r="U21" s="49" t="s">
        <v>101</v>
      </c>
      <c r="V21" s="222"/>
    </row>
    <row r="22" spans="13:22" ht="24.75" customHeight="1" x14ac:dyDescent="0.3">
      <c r="M22" s="51">
        <f>SUM(N22:U22)</f>
        <v>0</v>
      </c>
      <c r="N22" s="50">
        <f>'1.合計總表'!B25</f>
        <v>0</v>
      </c>
      <c r="O22" s="50">
        <f>'1.合計總表'!B30</f>
        <v>0</v>
      </c>
      <c r="P22" s="50">
        <f>'1.合計總表'!B35</f>
        <v>0</v>
      </c>
      <c r="Q22" s="50">
        <f>'1.合計總表'!B40</f>
        <v>0</v>
      </c>
      <c r="R22" s="50">
        <f>'1.合計總表'!B45</f>
        <v>0</v>
      </c>
      <c r="S22" s="50">
        <f>'1.合計總表'!B49</f>
        <v>0</v>
      </c>
      <c r="T22" s="50">
        <f>'1.合計總表'!B54</f>
        <v>0</v>
      </c>
      <c r="U22" s="50">
        <f>'1.合計總表'!B17</f>
        <v>0</v>
      </c>
      <c r="V22" s="50">
        <f>'1.合計總表'!B16</f>
        <v>0</v>
      </c>
    </row>
    <row r="24" spans="13:22" x14ac:dyDescent="0.3">
      <c r="M24" s="219" t="s">
        <v>85</v>
      </c>
      <c r="N24" s="219"/>
    </row>
    <row r="25" spans="13:22" x14ac:dyDescent="0.3">
      <c r="M25" s="222" t="s">
        <v>8</v>
      </c>
      <c r="N25" s="222" t="s">
        <v>9</v>
      </c>
    </row>
    <row r="26" spans="13:22" x14ac:dyDescent="0.3">
      <c r="M26" s="222"/>
      <c r="N26" s="222"/>
    </row>
    <row r="27" spans="13:22" x14ac:dyDescent="0.3">
      <c r="M27" s="222"/>
      <c r="N27" s="222"/>
    </row>
    <row r="28" spans="13:22" x14ac:dyDescent="0.3">
      <c r="M28" s="222"/>
      <c r="N28" s="222"/>
    </row>
    <row r="29" spans="13:22" ht="20.25" customHeight="1" x14ac:dyDescent="0.3">
      <c r="M29" s="50">
        <f>'1.合計總表'!D13</f>
        <v>0</v>
      </c>
      <c r="N29" s="50">
        <f>'1.合計總表'!D14</f>
        <v>0</v>
      </c>
    </row>
  </sheetData>
  <sheetProtection algorithmName="SHA-512" hashValue="cgSzys3UN7jv28p34qyLctIMmDAsPklMv9O4KAq++y/+tVCBD/GHz+pm0XepqMsSHt+XUJpW53eYEEF6vrT3jg==" saltValue="13lOEyhIqKMjrzAaOBqavw==" spinCount="100000" sheet="1" objects="1" scenarios="1"/>
  <mergeCells count="32">
    <mergeCell ref="M19:M21"/>
    <mergeCell ref="N19:U20"/>
    <mergeCell ref="V19:V21"/>
    <mergeCell ref="M24:N24"/>
    <mergeCell ref="M25:M28"/>
    <mergeCell ref="N25:N28"/>
    <mergeCell ref="K5:V5"/>
    <mergeCell ref="M12:O12"/>
    <mergeCell ref="M13:M15"/>
    <mergeCell ref="N13:O14"/>
    <mergeCell ref="M18:V18"/>
    <mergeCell ref="K7:K9"/>
    <mergeCell ref="L7:L9"/>
    <mergeCell ref="M7:M9"/>
    <mergeCell ref="N7:U8"/>
    <mergeCell ref="V7:V9"/>
    <mergeCell ref="C5:C8"/>
    <mergeCell ref="A2:V2"/>
    <mergeCell ref="A3:V3"/>
    <mergeCell ref="A4:V4"/>
    <mergeCell ref="A5:A9"/>
    <mergeCell ref="B5:B9"/>
    <mergeCell ref="D5:D9"/>
    <mergeCell ref="E5:E9"/>
    <mergeCell ref="F5:H5"/>
    <mergeCell ref="F6:F9"/>
    <mergeCell ref="G6:G9"/>
    <mergeCell ref="H6:H9"/>
    <mergeCell ref="K6:L6"/>
    <mergeCell ref="M6:V6"/>
    <mergeCell ref="I5:I9"/>
    <mergeCell ref="J5:J9"/>
  </mergeCells>
  <phoneticPr fontId="1" type="noConversion"/>
  <printOptions horizontalCentered="1"/>
  <pageMargins left="0" right="0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5"/>
  <sheetViews>
    <sheetView topLeftCell="A4" zoomScale="85" zoomScaleNormal="85" workbookViewId="0">
      <selection activeCell="A6" sqref="A6"/>
    </sheetView>
  </sheetViews>
  <sheetFormatPr defaultColWidth="8.77734375" defaultRowHeight="16.2" x14ac:dyDescent="0.3"/>
  <sheetData>
    <row r="1" spans="1:29" ht="17.399999999999999" thickTop="1" thickBot="1" x14ac:dyDescent="0.35">
      <c r="A1" s="228" t="s">
        <v>10</v>
      </c>
      <c r="B1" s="229"/>
      <c r="C1" s="230" t="s">
        <v>32</v>
      </c>
      <c r="D1" s="231" t="s">
        <v>33</v>
      </c>
      <c r="E1" s="228" t="s">
        <v>34</v>
      </c>
      <c r="F1" s="229"/>
      <c r="G1" s="228" t="s">
        <v>35</v>
      </c>
      <c r="H1" s="229"/>
      <c r="I1" s="230" t="s">
        <v>36</v>
      </c>
      <c r="J1" s="230"/>
      <c r="K1" s="230"/>
      <c r="L1" s="230"/>
      <c r="M1" s="230"/>
      <c r="N1" s="230"/>
      <c r="O1" s="230"/>
      <c r="P1" s="230"/>
      <c r="Q1" s="230" t="s">
        <v>37</v>
      </c>
      <c r="R1" s="230"/>
      <c r="S1" s="230"/>
      <c r="T1" s="230"/>
      <c r="U1" s="230"/>
      <c r="V1" s="230"/>
      <c r="W1" s="230"/>
      <c r="X1" s="230"/>
      <c r="Y1" s="230"/>
      <c r="Z1" s="228" t="s">
        <v>38</v>
      </c>
      <c r="AA1" s="228" t="s">
        <v>39</v>
      </c>
      <c r="AB1" s="228" t="s">
        <v>40</v>
      </c>
      <c r="AC1" s="234" t="s">
        <v>41</v>
      </c>
    </row>
    <row r="2" spans="1:29" ht="33.6" thickTop="1" thickBot="1" x14ac:dyDescent="0.35">
      <c r="A2" s="229"/>
      <c r="B2" s="229"/>
      <c r="C2" s="230"/>
      <c r="D2" s="232"/>
      <c r="E2" s="229"/>
      <c r="F2" s="229"/>
      <c r="G2" s="229"/>
      <c r="H2" s="229"/>
      <c r="I2" s="228" t="s">
        <v>42</v>
      </c>
      <c r="J2" s="228"/>
      <c r="K2" s="229"/>
      <c r="L2" s="229"/>
      <c r="M2" s="229"/>
      <c r="N2" s="229"/>
      <c r="O2" s="229"/>
      <c r="P2" s="24" t="s">
        <v>43</v>
      </c>
      <c r="Q2" s="228" t="s">
        <v>42</v>
      </c>
      <c r="R2" s="228"/>
      <c r="S2" s="228"/>
      <c r="T2" s="228"/>
      <c r="U2" s="228"/>
      <c r="V2" s="228"/>
      <c r="W2" s="228"/>
      <c r="X2" s="229"/>
      <c r="Y2" s="24" t="s">
        <v>43</v>
      </c>
      <c r="Z2" s="228"/>
      <c r="AA2" s="228"/>
      <c r="AB2" s="228"/>
      <c r="AC2" s="234"/>
    </row>
    <row r="3" spans="1:29" ht="35.4" thickTop="1" thickBot="1" x14ac:dyDescent="0.35">
      <c r="A3" s="24" t="s">
        <v>44</v>
      </c>
      <c r="B3" s="24" t="s">
        <v>45</v>
      </c>
      <c r="C3" s="230"/>
      <c r="D3" s="233"/>
      <c r="E3" s="25" t="s">
        <v>42</v>
      </c>
      <c r="F3" s="25" t="s">
        <v>43</v>
      </c>
      <c r="G3" s="25" t="s">
        <v>42</v>
      </c>
      <c r="H3" s="25" t="s">
        <v>43</v>
      </c>
      <c r="I3" s="26" t="s">
        <v>46</v>
      </c>
      <c r="J3" s="26" t="s">
        <v>13</v>
      </c>
      <c r="K3" s="25" t="s">
        <v>47</v>
      </c>
      <c r="L3" s="25" t="s">
        <v>14</v>
      </c>
      <c r="M3" s="25" t="s">
        <v>16</v>
      </c>
      <c r="N3" s="27" t="s">
        <v>48</v>
      </c>
      <c r="O3" s="27" t="s">
        <v>15</v>
      </c>
      <c r="P3" s="25" t="s">
        <v>43</v>
      </c>
      <c r="Q3" s="26" t="s">
        <v>46</v>
      </c>
      <c r="R3" s="26" t="s">
        <v>13</v>
      </c>
      <c r="S3" s="28" t="s">
        <v>49</v>
      </c>
      <c r="T3" s="25" t="s">
        <v>47</v>
      </c>
      <c r="U3" s="25" t="s">
        <v>14</v>
      </c>
      <c r="V3" s="25" t="s">
        <v>16</v>
      </c>
      <c r="W3" s="27" t="s">
        <v>48</v>
      </c>
      <c r="X3" s="27" t="s">
        <v>15</v>
      </c>
      <c r="Y3" s="25" t="s">
        <v>43</v>
      </c>
      <c r="Z3" s="228"/>
      <c r="AA3" s="228"/>
      <c r="AB3" s="228"/>
      <c r="AC3" s="234"/>
    </row>
    <row r="4" spans="1:29" ht="409.6" thickTop="1" thickBot="1" x14ac:dyDescent="0.35">
      <c r="A4" s="29" t="s">
        <v>50</v>
      </c>
      <c r="B4" s="29" t="s">
        <v>51</v>
      </c>
      <c r="C4" s="30" t="s">
        <v>52</v>
      </c>
      <c r="D4" s="30" t="s">
        <v>53</v>
      </c>
      <c r="E4" s="31">
        <f>SUM(I4:P4)</f>
        <v>1375500</v>
      </c>
      <c r="F4" s="31">
        <v>0</v>
      </c>
      <c r="G4" s="31">
        <v>0</v>
      </c>
      <c r="H4" s="31">
        <v>0</v>
      </c>
      <c r="I4" s="31">
        <v>120000</v>
      </c>
      <c r="J4" s="31">
        <v>30000</v>
      </c>
      <c r="K4" s="31">
        <v>312000</v>
      </c>
      <c r="L4" s="31">
        <v>445500</v>
      </c>
      <c r="M4" s="31">
        <v>0</v>
      </c>
      <c r="N4" s="31">
        <v>108000</v>
      </c>
      <c r="O4" s="31">
        <v>360000</v>
      </c>
      <c r="P4" s="31">
        <v>0</v>
      </c>
      <c r="Q4" s="31">
        <v>98400</v>
      </c>
      <c r="R4" s="31">
        <v>24600</v>
      </c>
      <c r="S4" s="31">
        <v>27000</v>
      </c>
      <c r="T4" s="31">
        <v>312000</v>
      </c>
      <c r="U4" s="31">
        <v>445500</v>
      </c>
      <c r="V4" s="31">
        <v>0</v>
      </c>
      <c r="W4" s="31">
        <v>108000</v>
      </c>
      <c r="X4" s="31">
        <v>360000</v>
      </c>
      <c r="Y4" s="31">
        <v>0</v>
      </c>
      <c r="Z4" s="32" t="s">
        <v>54</v>
      </c>
      <c r="AA4" s="33" t="s">
        <v>55</v>
      </c>
      <c r="AB4" s="34" t="s">
        <v>56</v>
      </c>
      <c r="AC4" s="25">
        <v>0</v>
      </c>
    </row>
    <row r="5" spans="1:29" ht="16.8" thickTop="1" x14ac:dyDescent="0.3"/>
  </sheetData>
  <mergeCells count="13">
    <mergeCell ref="AC1:AC3"/>
    <mergeCell ref="I2:O2"/>
    <mergeCell ref="Q2:X2"/>
    <mergeCell ref="I1:P1"/>
    <mergeCell ref="Q1:Y1"/>
    <mergeCell ref="Z1:Z3"/>
    <mergeCell ref="AA1:AA3"/>
    <mergeCell ref="AB1:AB3"/>
    <mergeCell ref="A1:B2"/>
    <mergeCell ref="C1:C3"/>
    <mergeCell ref="D1:D3"/>
    <mergeCell ref="E1:F2"/>
    <mergeCell ref="G1:H2"/>
  </mergeCells>
  <phoneticPr fontId="7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8.77734375" defaultRowHeight="16.2" x14ac:dyDescent="0.3"/>
  <sheetData/>
  <phoneticPr fontId="6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2</vt:i4>
      </vt:variant>
    </vt:vector>
  </HeadingPairs>
  <TitlesOfParts>
    <vt:vector size="9" baseType="lpstr">
      <vt:lpstr>數字檔案參考</vt:lpstr>
      <vt:lpstr>1.合計總表</vt:lpstr>
      <vt:lpstr>2.考核表(勿更動)</vt:lpstr>
      <vt:lpstr>3.支出憑證簿(勿更動)</vt:lpstr>
      <vt:lpstr>4.中央報結表(勿更動)</vt:lpstr>
      <vt:lpstr>參考表</vt:lpstr>
      <vt:lpstr>Sheet1</vt:lpstr>
      <vt:lpstr>'1.合計總表'!Print_Area</vt:lpstr>
      <vt:lpstr>'3.支出憑證簿(勿更動)'!Print_Area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陳俊吉</dc:creator>
  <cp:lastModifiedBy>長青中心05</cp:lastModifiedBy>
  <cp:lastPrinted>2025-01-02T08:24:28Z</cp:lastPrinted>
  <dcterms:created xsi:type="dcterms:W3CDTF">2017-09-04T10:23:45Z</dcterms:created>
  <dcterms:modified xsi:type="dcterms:W3CDTF">2025-01-02T08:24:43Z</dcterms:modified>
</cp:coreProperties>
</file>