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96" windowWidth="8508" windowHeight="4536" activeTab="9"/>
  </bookViews>
  <sheets>
    <sheet name="11301" sheetId="6" r:id="rId1"/>
    <sheet name="11302" sheetId="28" r:id="rId2"/>
    <sheet name="11303" sheetId="29" r:id="rId3"/>
    <sheet name="11304" sheetId="11" r:id="rId4"/>
    <sheet name="11305" sheetId="12" r:id="rId5"/>
    <sheet name="11306" sheetId="13" r:id="rId6"/>
    <sheet name="11307" sheetId="15" r:id="rId7"/>
    <sheet name="11308" sheetId="16" r:id="rId8"/>
    <sheet name="11309" sheetId="17" r:id="rId9"/>
    <sheet name="11310" sheetId="21" r:id="rId10"/>
    <sheet name="11311" sheetId="24" r:id="rId11"/>
    <sheet name="11312" sheetId="30" r:id="rId12"/>
  </sheets>
  <definedNames>
    <definedName name="_xlnm.Print_Titles" localSheetId="0">'11301'!$1:$4</definedName>
    <definedName name="_xlnm.Print_Titles" localSheetId="1">'11302'!$1:$4</definedName>
    <definedName name="_xlnm.Print_Titles" localSheetId="2">'11303'!$1:$4</definedName>
    <definedName name="_xlnm.Print_Titles" localSheetId="3">'11304'!$1:$4</definedName>
    <definedName name="_xlnm.Print_Titles" localSheetId="4">'11305'!$1:$4</definedName>
    <definedName name="_xlnm.Print_Titles" localSheetId="5">'11306'!$1:$4</definedName>
    <definedName name="_xlnm.Print_Titles" localSheetId="6">'11307'!$1:$4</definedName>
    <definedName name="_xlnm.Print_Titles" localSheetId="7">'11308'!$1:$4</definedName>
    <definedName name="_xlnm.Print_Titles" localSheetId="8">'11309'!$1:$4</definedName>
    <definedName name="_xlnm.Print_Titles" localSheetId="9">'11310'!$1:$4</definedName>
    <definedName name="_xlnm.Print_Titles" localSheetId="10">'11311'!$1:$4</definedName>
    <definedName name="_xlnm.Print_Titles" localSheetId="11">'11312'!$1:$4</definedName>
  </definedNames>
  <calcPr calcId="124519"/>
</workbook>
</file>

<file path=xl/calcChain.xml><?xml version="1.0" encoding="utf-8"?>
<calcChain xmlns="http://schemas.openxmlformats.org/spreadsheetml/2006/main">
  <c r="E40" i="28"/>
  <c r="C41" i="30"/>
  <c r="E40"/>
  <c r="E39"/>
  <c r="N37"/>
  <c r="C47" s="1"/>
  <c r="M37"/>
  <c r="C46" s="1"/>
  <c r="L37"/>
  <c r="C45" s="1"/>
  <c r="K37"/>
  <c r="C43" s="1"/>
  <c r="J37"/>
  <c r="I37"/>
  <c r="H37"/>
  <c r="G48" s="1"/>
  <c r="G37"/>
  <c r="C48" s="1"/>
  <c r="E37"/>
  <c r="D37"/>
  <c r="C37"/>
  <c r="B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C38" l="1"/>
  <c r="F40"/>
  <c r="H40"/>
  <c r="F39"/>
  <c r="H39"/>
  <c r="F37"/>
  <c r="C41" i="29"/>
  <c r="E40"/>
  <c r="N37"/>
  <c r="C47" s="1"/>
  <c r="M37"/>
  <c r="C46" s="1"/>
  <c r="L37"/>
  <c r="C45" s="1"/>
  <c r="K37"/>
  <c r="C43" s="1"/>
  <c r="J37"/>
  <c r="I37"/>
  <c r="H37"/>
  <c r="G48" s="1"/>
  <c r="G37"/>
  <c r="C48" s="1"/>
  <c r="E37"/>
  <c r="D37"/>
  <c r="C37"/>
  <c r="B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C41" i="28"/>
  <c r="N37"/>
  <c r="C47" s="1"/>
  <c r="M37"/>
  <c r="C46" s="1"/>
  <c r="L37"/>
  <c r="C45" s="1"/>
  <c r="K37"/>
  <c r="C43" s="1"/>
  <c r="J37"/>
  <c r="I37"/>
  <c r="H37"/>
  <c r="G48" s="1"/>
  <c r="G37"/>
  <c r="C48" s="1"/>
  <c r="E37"/>
  <c r="D37"/>
  <c r="C37"/>
  <c r="B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C41" i="13"/>
  <c r="C39" i="30"/>
  <c r="C40"/>
  <c r="G38" l="1"/>
  <c r="E49" i="29"/>
  <c r="D49" s="1"/>
  <c r="C49"/>
  <c r="A49" s="1"/>
  <c r="G49"/>
  <c r="F49" s="1"/>
  <c r="F40"/>
  <c r="H40"/>
  <c r="H39"/>
  <c r="F39"/>
  <c r="C38"/>
  <c r="F37"/>
  <c r="F40" i="28"/>
  <c r="H40"/>
  <c r="H39"/>
  <c r="F39"/>
  <c r="C38"/>
  <c r="F37"/>
  <c r="C41" i="17"/>
  <c r="C39" i="29"/>
  <c r="C40" i="28"/>
  <c r="C39"/>
  <c r="C40" i="29"/>
  <c r="K49" l="1"/>
  <c r="I49" s="1"/>
  <c r="G38"/>
  <c r="G38" i="28"/>
  <c r="F12" i="16"/>
  <c r="F13"/>
  <c r="F20" i="15" l="1"/>
  <c r="E40" i="6" l="1"/>
  <c r="C41"/>
  <c r="B37" i="24" l="1"/>
  <c r="B37" i="21"/>
  <c r="C41" l="1"/>
  <c r="I37" i="16" l="1"/>
  <c r="J37"/>
  <c r="K37"/>
  <c r="L37"/>
  <c r="M37"/>
  <c r="N37"/>
  <c r="F16" l="1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C41" i="24" l="1"/>
  <c r="C41" i="16"/>
  <c r="C41" i="15"/>
  <c r="F6" l="1"/>
  <c r="F7"/>
  <c r="F8"/>
  <c r="F9"/>
  <c r="F10"/>
  <c r="F11"/>
  <c r="F12"/>
  <c r="F13"/>
  <c r="F14"/>
  <c r="F15"/>
  <c r="F16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F5"/>
  <c r="C41" i="11" l="1"/>
  <c r="E40" i="24" l="1"/>
  <c r="E39"/>
  <c r="E40" i="21"/>
  <c r="E39"/>
  <c r="E40" i="17"/>
  <c r="E39"/>
  <c r="E39" i="16"/>
  <c r="H40" i="15"/>
  <c r="F40"/>
  <c r="E40"/>
  <c r="H39"/>
  <c r="F39"/>
  <c r="E40" i="11"/>
  <c r="E40" i="13"/>
  <c r="C40" i="15"/>
  <c r="C39"/>
  <c r="E40" i="12" l="1"/>
  <c r="C41"/>
  <c r="F5" i="6" l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15" i="16"/>
  <c r="C37" i="15"/>
  <c r="C38" s="1"/>
  <c r="D37"/>
  <c r="E37"/>
  <c r="G37"/>
  <c r="C48" s="1"/>
  <c r="H37"/>
  <c r="G48" s="1"/>
  <c r="I37"/>
  <c r="J37"/>
  <c r="K37"/>
  <c r="C43" s="1"/>
  <c r="L37"/>
  <c r="C45" s="1"/>
  <c r="M37"/>
  <c r="C46" s="1"/>
  <c r="N37"/>
  <c r="C47" s="1"/>
  <c r="H37" i="13"/>
  <c r="G48" s="1"/>
  <c r="N37" i="6"/>
  <c r="C47" s="1"/>
  <c r="M37"/>
  <c r="C46" s="1"/>
  <c r="E37"/>
  <c r="G49" i="28" s="1"/>
  <c r="F49" s="1"/>
  <c r="F29" i="11"/>
  <c r="F30"/>
  <c r="F31"/>
  <c r="F32"/>
  <c r="F33"/>
  <c r="F34"/>
  <c r="F35"/>
  <c r="F36"/>
  <c r="F5" i="2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E37"/>
  <c r="G49" i="30" s="1"/>
  <c r="F49" s="1"/>
  <c r="D37" i="24"/>
  <c r="E49" i="30" s="1"/>
  <c r="D49" s="1"/>
  <c r="C37" i="24"/>
  <c r="C49" i="30" s="1"/>
  <c r="A49" s="1"/>
  <c r="F5" i="2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E37"/>
  <c r="D37"/>
  <c r="C37"/>
  <c r="C38" s="1"/>
  <c r="G37" i="24"/>
  <c r="C48" s="1"/>
  <c r="H37"/>
  <c r="G48" s="1"/>
  <c r="I37"/>
  <c r="J37"/>
  <c r="K37"/>
  <c r="C43" s="1"/>
  <c r="L37"/>
  <c r="C45" s="1"/>
  <c r="M37"/>
  <c r="C46" s="1"/>
  <c r="N37"/>
  <c r="C47" s="1"/>
  <c r="F5" i="17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E37"/>
  <c r="D37"/>
  <c r="C37"/>
  <c r="N37" i="21"/>
  <c r="C47" s="1"/>
  <c r="M37"/>
  <c r="C46" s="1"/>
  <c r="C37" i="16"/>
  <c r="D37"/>
  <c r="E37"/>
  <c r="F5"/>
  <c r="F6"/>
  <c r="F7"/>
  <c r="F8"/>
  <c r="F9"/>
  <c r="F10"/>
  <c r="F11"/>
  <c r="F14"/>
  <c r="G37" i="21"/>
  <c r="C48" s="1"/>
  <c r="H37"/>
  <c r="G48" s="1"/>
  <c r="I37"/>
  <c r="J37"/>
  <c r="K37"/>
  <c r="C43" s="1"/>
  <c r="L37"/>
  <c r="C45" s="1"/>
  <c r="C47" i="16"/>
  <c r="C46"/>
  <c r="N37" i="13"/>
  <c r="C47" s="1"/>
  <c r="M37"/>
  <c r="C46" s="1"/>
  <c r="N37" i="12"/>
  <c r="C47" s="1"/>
  <c r="M37"/>
  <c r="C46" s="1"/>
  <c r="N37" i="11"/>
  <c r="C47" s="1"/>
  <c r="M37"/>
  <c r="C46" s="1"/>
  <c r="N37" i="17"/>
  <c r="C47" s="1"/>
  <c r="M37"/>
  <c r="C46" s="1"/>
  <c r="F20" i="13"/>
  <c r="F8" i="12"/>
  <c r="H37" i="17"/>
  <c r="G48" s="1"/>
  <c r="G37"/>
  <c r="C48" s="1"/>
  <c r="L37"/>
  <c r="C45" s="1"/>
  <c r="K37"/>
  <c r="C43" s="1"/>
  <c r="H37" i="16"/>
  <c r="G48" s="1"/>
  <c r="G37"/>
  <c r="C48" s="1"/>
  <c r="C45"/>
  <c r="G37" i="13"/>
  <c r="C48" s="1"/>
  <c r="L37"/>
  <c r="C45" s="1"/>
  <c r="K37"/>
  <c r="C43" s="1"/>
  <c r="H37" i="12"/>
  <c r="G48" s="1"/>
  <c r="G37"/>
  <c r="C48" s="1"/>
  <c r="L37"/>
  <c r="C45" s="1"/>
  <c r="K37"/>
  <c r="C43" s="1"/>
  <c r="H37" i="11"/>
  <c r="G48" s="1"/>
  <c r="G37"/>
  <c r="C48" s="1"/>
  <c r="L37"/>
  <c r="C45" s="1"/>
  <c r="K37"/>
  <c r="C43" s="1"/>
  <c r="H37" i="6"/>
  <c r="G48" s="1"/>
  <c r="G37"/>
  <c r="C48" s="1"/>
  <c r="L37"/>
  <c r="C45" s="1"/>
  <c r="K37"/>
  <c r="C43" s="1"/>
  <c r="B37" i="17"/>
  <c r="I37"/>
  <c r="J37"/>
  <c r="F37" i="15"/>
  <c r="B37" i="16"/>
  <c r="F5" i="13"/>
  <c r="F6"/>
  <c r="F7"/>
  <c r="F8"/>
  <c r="F9"/>
  <c r="F10"/>
  <c r="F11"/>
  <c r="F12"/>
  <c r="F13"/>
  <c r="F14"/>
  <c r="F15"/>
  <c r="F16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E37"/>
  <c r="D37"/>
  <c r="C37"/>
  <c r="B37" i="15"/>
  <c r="F5" i="12"/>
  <c r="F6"/>
  <c r="F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E37"/>
  <c r="D37"/>
  <c r="C37"/>
  <c r="B37" i="13"/>
  <c r="I37"/>
  <c r="J37"/>
  <c r="F5" i="1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E37"/>
  <c r="G49" s="1"/>
  <c r="F49" s="1"/>
  <c r="D37"/>
  <c r="E49" s="1"/>
  <c r="D49" s="1"/>
  <c r="C37"/>
  <c r="C49" s="1"/>
  <c r="A49" s="1"/>
  <c r="B37" i="12"/>
  <c r="I37"/>
  <c r="J37"/>
  <c r="B37" i="11"/>
  <c r="I37"/>
  <c r="J37"/>
  <c r="C37" i="6"/>
  <c r="D37"/>
  <c r="E49" i="28" s="1"/>
  <c r="D49" s="1"/>
  <c r="I37" i="6"/>
  <c r="J37"/>
  <c r="B37"/>
  <c r="C38" l="1"/>
  <c r="C49" i="28"/>
  <c r="A49" s="1"/>
  <c r="G49" i="24"/>
  <c r="F49" s="1"/>
  <c r="C49" i="13"/>
  <c r="A49" s="1"/>
  <c r="G49"/>
  <c r="F49" s="1"/>
  <c r="C38" i="12"/>
  <c r="H39" i="6"/>
  <c r="H40"/>
  <c r="F39"/>
  <c r="F40"/>
  <c r="E49" i="17"/>
  <c r="D49" s="1"/>
  <c r="G49"/>
  <c r="F49" s="1"/>
  <c r="F37" i="6"/>
  <c r="F37" i="24"/>
  <c r="K49" i="30" s="1"/>
  <c r="I49" s="1"/>
  <c r="H40" i="24"/>
  <c r="H39"/>
  <c r="F39"/>
  <c r="F40"/>
  <c r="C49"/>
  <c r="A49" s="1"/>
  <c r="F37" i="21"/>
  <c r="F40"/>
  <c r="H39"/>
  <c r="H40"/>
  <c r="F39"/>
  <c r="E49"/>
  <c r="D49" s="1"/>
  <c r="E49" i="24"/>
  <c r="D49" s="1"/>
  <c r="C49" i="21"/>
  <c r="A49" s="1"/>
  <c r="F37" i="17"/>
  <c r="C49"/>
  <c r="A49" s="1"/>
  <c r="G49" i="21"/>
  <c r="F49" s="1"/>
  <c r="H39" i="17"/>
  <c r="H40"/>
  <c r="F39"/>
  <c r="F40"/>
  <c r="C38"/>
  <c r="G49" i="16"/>
  <c r="F49" s="1"/>
  <c r="E49"/>
  <c r="D49" s="1"/>
  <c r="G49" i="15"/>
  <c r="F49" s="1"/>
  <c r="E49"/>
  <c r="D49" s="1"/>
  <c r="C49"/>
  <c r="A49" s="1"/>
  <c r="C38" i="13"/>
  <c r="E49"/>
  <c r="D49" s="1"/>
  <c r="H40" i="16"/>
  <c r="F39"/>
  <c r="F40"/>
  <c r="H39"/>
  <c r="F37"/>
  <c r="C49"/>
  <c r="A49" s="1"/>
  <c r="F37" i="13"/>
  <c r="G38" s="1"/>
  <c r="H39"/>
  <c r="H40"/>
  <c r="F39"/>
  <c r="F40"/>
  <c r="F37" i="12"/>
  <c r="G38" s="1"/>
  <c r="H39"/>
  <c r="H40"/>
  <c r="F40"/>
  <c r="F39"/>
  <c r="G49"/>
  <c r="F49" s="1"/>
  <c r="C38" i="11"/>
  <c r="C49" i="12"/>
  <c r="A49" s="1"/>
  <c r="H39" i="11"/>
  <c r="F40"/>
  <c r="F39"/>
  <c r="H40"/>
  <c r="E49" i="12"/>
  <c r="D49" s="1"/>
  <c r="F37" i="11"/>
  <c r="K49" s="1"/>
  <c r="I49" s="1"/>
  <c r="G38" i="15"/>
  <c r="C38" i="16"/>
  <c r="C38" i="24"/>
  <c r="C40"/>
  <c r="C40" i="12"/>
  <c r="C39"/>
  <c r="C39" i="21"/>
  <c r="C40" i="13"/>
  <c r="C40" i="11"/>
  <c r="C39" i="17"/>
  <c r="C39" i="13"/>
  <c r="C39" i="24"/>
  <c r="C40" i="16"/>
  <c r="C39" i="11"/>
  <c r="C40" i="17"/>
  <c r="C39" i="6"/>
  <c r="C39" i="16"/>
  <c r="C40" i="6"/>
  <c r="C40" i="21"/>
  <c r="G38" i="6" l="1"/>
  <c r="K49" i="28"/>
  <c r="I49" s="1"/>
  <c r="K49" i="24"/>
  <c r="I49" s="1"/>
  <c r="K49" i="21"/>
  <c r="I49" s="1"/>
  <c r="G38" i="17"/>
  <c r="G38" i="24"/>
  <c r="G38" i="21"/>
  <c r="K49" i="17"/>
  <c r="I49" s="1"/>
  <c r="K49" i="15"/>
  <c r="I49" s="1"/>
  <c r="K49" i="16"/>
  <c r="I49" s="1"/>
  <c r="G38"/>
  <c r="K49" i="13"/>
  <c r="I49" s="1"/>
  <c r="K49" i="12"/>
  <c r="I49" s="1"/>
  <c r="G38" i="11"/>
  <c r="C43" i="16"/>
</calcChain>
</file>

<file path=xl/sharedStrings.xml><?xml version="1.0" encoding="utf-8"?>
<sst xmlns="http://schemas.openxmlformats.org/spreadsheetml/2006/main" count="1000" uniqueCount="188">
  <si>
    <t>戶</t>
    <phoneticPr fontId="1" type="noConversion"/>
  </si>
  <si>
    <t>男</t>
    <phoneticPr fontId="1" type="noConversion"/>
  </si>
  <si>
    <t>女</t>
    <phoneticPr fontId="1" type="noConversion"/>
  </si>
  <si>
    <r>
      <t>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計</t>
    </r>
    <phoneticPr fontId="1" type="noConversion"/>
  </si>
  <si>
    <t>遷出數</t>
    <phoneticPr fontId="1" type="noConversion"/>
  </si>
  <si>
    <t>遷入數</t>
    <phoneticPr fontId="1" type="noConversion"/>
  </si>
  <si>
    <t>住變入</t>
    <phoneticPr fontId="1" type="noConversion"/>
  </si>
  <si>
    <t>住變出</t>
    <phoneticPr fontId="1" type="noConversion"/>
  </si>
  <si>
    <t>全區總戶數：</t>
    <phoneticPr fontId="1" type="noConversion"/>
  </si>
  <si>
    <t>全區總人口數：</t>
    <phoneticPr fontId="1" type="noConversion"/>
  </si>
  <si>
    <t>人</t>
    <phoneticPr fontId="1" type="noConversion"/>
  </si>
  <si>
    <t>原住民人數：</t>
    <phoneticPr fontId="1" type="noConversion"/>
  </si>
  <si>
    <t>平地原住民：</t>
    <phoneticPr fontId="1" type="noConversion"/>
  </si>
  <si>
    <t>山地原住民：</t>
    <phoneticPr fontId="1" type="noConversion"/>
  </si>
  <si>
    <t>結婚對數：</t>
  </si>
  <si>
    <t>死亡人數：</t>
    <phoneticPr fontId="1" type="noConversion"/>
  </si>
  <si>
    <t>遷出本區人數：</t>
    <phoneticPr fontId="1" type="noConversion"/>
  </si>
  <si>
    <t>出生人數：</t>
  </si>
  <si>
    <t>人</t>
    <phoneticPr fontId="1" type="noConversion"/>
  </si>
  <si>
    <t>里別</t>
    <phoneticPr fontId="1" type="noConversion"/>
  </si>
  <si>
    <t>鄰數</t>
    <phoneticPr fontId="1" type="noConversion"/>
  </si>
  <si>
    <t>戶數</t>
    <phoneticPr fontId="1" type="noConversion"/>
  </si>
  <si>
    <t>出生數</t>
    <phoneticPr fontId="1" type="noConversion"/>
  </si>
  <si>
    <t>死亡數</t>
    <phoneticPr fontId="1" type="noConversion"/>
  </si>
  <si>
    <t>對</t>
    <phoneticPr fontId="7" type="noConversion"/>
  </si>
  <si>
    <t>戶數</t>
    <phoneticPr fontId="1" type="noConversion"/>
  </si>
  <si>
    <t>遷入數</t>
    <phoneticPr fontId="1" type="noConversion"/>
  </si>
  <si>
    <t>遷出數</t>
    <phoneticPr fontId="1" type="noConversion"/>
  </si>
  <si>
    <t>住變入</t>
    <phoneticPr fontId="1" type="noConversion"/>
  </si>
  <si>
    <t>住變出</t>
    <phoneticPr fontId="1" type="noConversion"/>
  </si>
  <si>
    <t>出生數</t>
    <phoneticPr fontId="1" type="noConversion"/>
  </si>
  <si>
    <t>死亡數</t>
    <phoneticPr fontId="1" type="noConversion"/>
  </si>
  <si>
    <t>男</t>
    <phoneticPr fontId="1" type="noConversion"/>
  </si>
  <si>
    <t>女</t>
    <phoneticPr fontId="1" type="noConversion"/>
  </si>
  <si>
    <t>全區總戶數：</t>
    <phoneticPr fontId="1" type="noConversion"/>
  </si>
  <si>
    <t>戶</t>
    <phoneticPr fontId="1" type="noConversion"/>
  </si>
  <si>
    <t>全區總人口數：</t>
    <phoneticPr fontId="1" type="noConversion"/>
  </si>
  <si>
    <t>人</t>
    <phoneticPr fontId="1" type="noConversion"/>
  </si>
  <si>
    <t>原住民人數：</t>
    <phoneticPr fontId="1" type="noConversion"/>
  </si>
  <si>
    <t>平地原住民：</t>
    <phoneticPr fontId="1" type="noConversion"/>
  </si>
  <si>
    <t>山地原住民：</t>
    <phoneticPr fontId="1" type="noConversion"/>
  </si>
  <si>
    <t>死亡人數：</t>
    <phoneticPr fontId="1" type="noConversion"/>
  </si>
  <si>
    <t>對</t>
    <phoneticPr fontId="7" type="noConversion"/>
  </si>
  <si>
    <t>遷出本區人數：</t>
    <phoneticPr fontId="1" type="noConversion"/>
  </si>
  <si>
    <t>戶數</t>
    <phoneticPr fontId="1" type="noConversion"/>
  </si>
  <si>
    <t>出生數</t>
    <phoneticPr fontId="1" type="noConversion"/>
  </si>
  <si>
    <t>死亡數</t>
    <phoneticPr fontId="1" type="noConversion"/>
  </si>
  <si>
    <t>對</t>
    <phoneticPr fontId="7" type="noConversion"/>
  </si>
  <si>
    <t>戶數</t>
    <phoneticPr fontId="1" type="noConversion"/>
  </si>
  <si>
    <t>遷入數</t>
    <phoneticPr fontId="1" type="noConversion"/>
  </si>
  <si>
    <t>遷出數</t>
    <phoneticPr fontId="1" type="noConversion"/>
  </si>
  <si>
    <t>住變入</t>
    <phoneticPr fontId="1" type="noConversion"/>
  </si>
  <si>
    <t>住變出</t>
    <phoneticPr fontId="1" type="noConversion"/>
  </si>
  <si>
    <t>出生數</t>
    <phoneticPr fontId="1" type="noConversion"/>
  </si>
  <si>
    <t>死亡數</t>
    <phoneticPr fontId="1" type="noConversion"/>
  </si>
  <si>
    <t>男</t>
    <phoneticPr fontId="1" type="noConversion"/>
  </si>
  <si>
    <t>女</t>
    <phoneticPr fontId="1" type="noConversion"/>
  </si>
  <si>
    <t>全區總戶數：</t>
    <phoneticPr fontId="1" type="noConversion"/>
  </si>
  <si>
    <t>戶</t>
    <phoneticPr fontId="1" type="noConversion"/>
  </si>
  <si>
    <t>全區總人口數：</t>
    <phoneticPr fontId="1" type="noConversion"/>
  </si>
  <si>
    <t>人</t>
    <phoneticPr fontId="1" type="noConversion"/>
  </si>
  <si>
    <t>死亡人數：</t>
    <phoneticPr fontId="1" type="noConversion"/>
  </si>
  <si>
    <t>對</t>
    <phoneticPr fontId="7" type="noConversion"/>
  </si>
  <si>
    <t>遷出本區人數：</t>
    <phoneticPr fontId="1" type="noConversion"/>
  </si>
  <si>
    <t>戶數</t>
    <phoneticPr fontId="1" type="noConversion"/>
  </si>
  <si>
    <t>遷入數</t>
    <phoneticPr fontId="1" type="noConversion"/>
  </si>
  <si>
    <t>遷出數</t>
    <phoneticPr fontId="1" type="noConversion"/>
  </si>
  <si>
    <t>住變入</t>
    <phoneticPr fontId="1" type="noConversion"/>
  </si>
  <si>
    <t>住變出</t>
    <phoneticPr fontId="1" type="noConversion"/>
  </si>
  <si>
    <t>出生數</t>
    <phoneticPr fontId="1" type="noConversion"/>
  </si>
  <si>
    <t>死亡數</t>
    <phoneticPr fontId="1" type="noConversion"/>
  </si>
  <si>
    <t>男</t>
    <phoneticPr fontId="1" type="noConversion"/>
  </si>
  <si>
    <t>女</t>
    <phoneticPr fontId="1" type="noConversion"/>
  </si>
  <si>
    <t>全區總戶數：</t>
    <phoneticPr fontId="1" type="noConversion"/>
  </si>
  <si>
    <t>戶</t>
    <phoneticPr fontId="1" type="noConversion"/>
  </si>
  <si>
    <t>全區總人口數：</t>
    <phoneticPr fontId="1" type="noConversion"/>
  </si>
  <si>
    <t>人</t>
    <phoneticPr fontId="1" type="noConversion"/>
  </si>
  <si>
    <t>死亡人數：</t>
    <phoneticPr fontId="1" type="noConversion"/>
  </si>
  <si>
    <t>對</t>
    <phoneticPr fontId="7" type="noConversion"/>
  </si>
  <si>
    <t>遷出本區人數：</t>
    <phoneticPr fontId="1" type="noConversion"/>
  </si>
  <si>
    <t>男減少</t>
    <phoneticPr fontId="1" type="noConversion"/>
  </si>
  <si>
    <t>里別</t>
    <phoneticPr fontId="1" type="noConversion"/>
  </si>
  <si>
    <t>鄰數</t>
    <phoneticPr fontId="1" type="noConversion"/>
  </si>
  <si>
    <r>
      <t>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計</t>
    </r>
    <phoneticPr fontId="1" type="noConversion"/>
  </si>
  <si>
    <r>
      <t>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計</t>
    </r>
    <phoneticPr fontId="1" type="noConversion"/>
  </si>
  <si>
    <r>
      <t>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計</t>
    </r>
    <phoneticPr fontId="1" type="noConversion"/>
  </si>
  <si>
    <r>
      <t>合</t>
    </r>
    <r>
      <rPr>
        <sz val="14"/>
        <color indexed="8"/>
        <rFont val="Times New Roman"/>
        <family val="1"/>
      </rPr>
      <t xml:space="preserve">   </t>
    </r>
    <r>
      <rPr>
        <sz val="14"/>
        <color indexed="8"/>
        <rFont val="標楷體"/>
        <family val="4"/>
        <charset val="136"/>
      </rPr>
      <t>計</t>
    </r>
    <phoneticPr fontId="1" type="noConversion"/>
  </si>
  <si>
    <r>
      <t>合</t>
    </r>
    <r>
      <rPr>
        <sz val="14"/>
        <color indexed="8"/>
        <rFont val="Times New Roman"/>
        <family val="1"/>
      </rPr>
      <t xml:space="preserve">   </t>
    </r>
    <r>
      <rPr>
        <sz val="14"/>
        <color indexed="8"/>
        <rFont val="標楷體"/>
        <family val="4"/>
        <charset val="136"/>
      </rPr>
      <t>計</t>
    </r>
    <phoneticPr fontId="1" type="noConversion"/>
  </si>
  <si>
    <r>
      <t>合</t>
    </r>
    <r>
      <rPr>
        <sz val="14"/>
        <color indexed="8"/>
        <rFont val="Times New Roman"/>
        <family val="1"/>
      </rPr>
      <t xml:space="preserve">   </t>
    </r>
    <r>
      <rPr>
        <sz val="14"/>
        <color indexed="8"/>
        <rFont val="標楷體"/>
        <family val="4"/>
        <charset val="136"/>
      </rPr>
      <t>計</t>
    </r>
    <phoneticPr fontId="1" type="noConversion"/>
  </si>
  <si>
    <t>里</t>
    <phoneticPr fontId="1" type="noConversion"/>
  </si>
  <si>
    <t>共32里</t>
    <phoneticPr fontId="1" type="noConversion"/>
  </si>
  <si>
    <t>共32里</t>
    <phoneticPr fontId="1" type="noConversion"/>
  </si>
  <si>
    <t>人</t>
    <phoneticPr fontId="1" type="noConversion"/>
  </si>
  <si>
    <t>口</t>
    <phoneticPr fontId="1" type="noConversion"/>
  </si>
  <si>
    <t>數</t>
    <phoneticPr fontId="1" type="noConversion"/>
  </si>
  <si>
    <t>共32里</t>
    <phoneticPr fontId="1" type="noConversion"/>
  </si>
  <si>
    <t>高雄市新興區各里人口異動概況</t>
    <phoneticPr fontId="1" type="noConversion"/>
  </si>
  <si>
    <r>
      <t>（生母國籍：大陸港澳地區0人；外國籍0人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</si>
  <si>
    <r>
      <t>（生父國籍：大陸港澳地區0人；外國籍0人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</si>
  <si>
    <t>共32里</t>
    <phoneticPr fontId="1" type="noConversion"/>
  </si>
  <si>
    <r>
      <t>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計</t>
    </r>
    <phoneticPr fontId="1" type="noConversion"/>
  </si>
  <si>
    <t>本月遷入本區人數：</t>
    <phoneticPr fontId="1" type="noConversion"/>
  </si>
  <si>
    <t>本區最大里：</t>
    <phoneticPr fontId="1" type="noConversion"/>
  </si>
  <si>
    <t>本區最小里：</t>
    <phoneticPr fontId="1" type="noConversion"/>
  </si>
  <si>
    <t>浩然</t>
    <phoneticPr fontId="1" type="noConversion"/>
  </si>
  <si>
    <t>振成</t>
    <phoneticPr fontId="1" type="noConversion"/>
  </si>
  <si>
    <t>德生</t>
    <phoneticPr fontId="1" type="noConversion"/>
  </si>
  <si>
    <t>振華</t>
    <phoneticPr fontId="1" type="noConversion"/>
  </si>
  <si>
    <t>正氣</t>
    <phoneticPr fontId="1" type="noConversion"/>
  </si>
  <si>
    <t>德政</t>
    <phoneticPr fontId="1" type="noConversion"/>
  </si>
  <si>
    <t>仁聲</t>
    <phoneticPr fontId="1" type="noConversion"/>
  </si>
  <si>
    <t>德望</t>
    <phoneticPr fontId="1" type="noConversion"/>
  </si>
  <si>
    <t>華聲</t>
    <phoneticPr fontId="1" type="noConversion"/>
  </si>
  <si>
    <t>蕉園</t>
    <phoneticPr fontId="1" type="noConversion"/>
  </si>
  <si>
    <t>永寧</t>
    <phoneticPr fontId="1" type="noConversion"/>
  </si>
  <si>
    <t>玉衡</t>
    <phoneticPr fontId="1" type="noConversion"/>
  </si>
  <si>
    <t>順昌</t>
    <phoneticPr fontId="1" type="noConversion"/>
  </si>
  <si>
    <t>文昌</t>
    <phoneticPr fontId="1" type="noConversion"/>
  </si>
  <si>
    <t>光耀</t>
    <phoneticPr fontId="1" type="noConversion"/>
  </si>
  <si>
    <t>興昌</t>
    <phoneticPr fontId="1" type="noConversion"/>
  </si>
  <si>
    <t>開平</t>
    <phoneticPr fontId="1" type="noConversion"/>
  </si>
  <si>
    <t>成功</t>
    <phoneticPr fontId="1" type="noConversion"/>
  </si>
  <si>
    <t>新江</t>
    <phoneticPr fontId="1" type="noConversion"/>
  </si>
  <si>
    <t>黎明</t>
    <phoneticPr fontId="1" type="noConversion"/>
  </si>
  <si>
    <t>愛平</t>
    <phoneticPr fontId="1" type="noConversion"/>
  </si>
  <si>
    <t>南港</t>
    <phoneticPr fontId="1" type="noConversion"/>
  </si>
  <si>
    <t>中東</t>
    <phoneticPr fontId="1" type="noConversion"/>
  </si>
  <si>
    <t>明莊</t>
    <phoneticPr fontId="1" type="noConversion"/>
  </si>
  <si>
    <t>大明</t>
    <phoneticPr fontId="1" type="noConversion"/>
  </si>
  <si>
    <t>秋山</t>
    <phoneticPr fontId="1" type="noConversion"/>
  </si>
  <si>
    <t>長驛</t>
    <phoneticPr fontId="1" type="noConversion"/>
  </si>
  <si>
    <t>建興</t>
    <phoneticPr fontId="1" type="noConversion"/>
  </si>
  <si>
    <t>建華</t>
    <phoneticPr fontId="1" type="noConversion"/>
  </si>
  <si>
    <t>漢民</t>
    <phoneticPr fontId="1" type="noConversion"/>
  </si>
  <si>
    <t>榮治</t>
    <phoneticPr fontId="1" type="noConversion"/>
  </si>
  <si>
    <t>東坡</t>
    <phoneticPr fontId="1" type="noConversion"/>
  </si>
  <si>
    <t>總計</t>
    <phoneticPr fontId="1" type="noConversion"/>
  </si>
  <si>
    <r>
      <t>（生母國籍：大陸港澳地區0人；外國籍0人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7" type="noConversion"/>
  </si>
  <si>
    <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大陸港澳地區0人；外國籍0人</t>
    </r>
    <r>
      <rPr>
        <sz val="14"/>
        <rFont val="新細明體"/>
        <family val="1"/>
        <charset val="136"/>
      </rPr>
      <t>）</t>
    </r>
    <phoneticPr fontId="7" type="noConversion"/>
  </si>
  <si>
    <t>（配偶國籍：大陸港澳地區0人；外國籍0人）</t>
    <phoneticPr fontId="1" type="noConversion"/>
  </si>
  <si>
    <r>
      <t>（生母國籍：大陸港澳地區0人；外國籍0人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</si>
  <si>
    <t>（配偶國籍：大陸港澳地區0人；外國籍0人）</t>
    <phoneticPr fontId="1" type="noConversion"/>
  </si>
  <si>
    <r>
      <t>（生父國籍：大陸港澳地區0人；外國籍0人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</si>
  <si>
    <r>
      <t>（生母國籍：大陸港澳地區0人；外國籍0人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7" type="noConversion"/>
  </si>
  <si>
    <t>結婚對數(含相同性別)</t>
  </si>
  <si>
    <t>結婚對數(含相同性別)</t>
    <phoneticPr fontId="1" type="noConversion"/>
  </si>
  <si>
    <t>離婚/
終止結婚
對數</t>
  </si>
  <si>
    <t>離婚/
終止結婚
對數</t>
    <phoneticPr fontId="1" type="noConversion"/>
  </si>
  <si>
    <t>離婚/終止結婚對數：</t>
  </si>
  <si>
    <t>離婚/終止結婚對數：</t>
    <phoneticPr fontId="1" type="noConversion"/>
  </si>
  <si>
    <t>離婚/終止結婚對數：</t>
    <phoneticPr fontId="7" type="noConversion"/>
  </si>
  <si>
    <t>結婚對數(含相同性別)</t>
    <phoneticPr fontId="1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</si>
  <si>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</si>
  <si>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</si>
  <si>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</si>
  <si>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</si>
  <si>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</si>
  <si>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</si>
  <si>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color indexed="8"/>
        <rFont val="Times New Roman"/>
        <family val="1"/>
      </rPr>
      <t>113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7</t>
    </r>
    <r>
      <rPr>
        <sz val="14"/>
        <color indexed="8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</si>
  <si>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color indexed="8"/>
        <rFont val="Times New Roman"/>
        <family val="1"/>
      </rPr>
      <t>113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8</t>
    </r>
    <r>
      <rPr>
        <sz val="14"/>
        <color indexed="8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</si>
  <si>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color indexed="8"/>
        <rFont val="Times New Roman"/>
        <family val="1"/>
      </rPr>
      <t>113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9</t>
    </r>
    <r>
      <rPr>
        <sz val="14"/>
        <color indexed="8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</si>
  <si>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color indexed="8"/>
        <rFont val="Times New Roman"/>
        <family val="1"/>
      </rPr>
      <t>113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10</t>
    </r>
    <r>
      <rPr>
        <sz val="14"/>
        <color indexed="8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</si>
  <si>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color indexed="8"/>
        <rFont val="Times New Roman"/>
        <family val="1"/>
      </rPr>
      <t>113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11</t>
    </r>
    <r>
      <rPr>
        <sz val="14"/>
        <color indexed="8"/>
        <rFont val="標楷體"/>
        <family val="4"/>
        <charset val="136"/>
      </rPr>
      <t>月份</t>
    </r>
    <phoneticPr fontId="1" type="noConversion"/>
  </si>
  <si>
    <r>
      <t>民國</t>
    </r>
    <r>
      <rPr>
        <sz val="14"/>
        <color indexed="8"/>
        <rFont val="Times New Roman"/>
        <family val="1"/>
      </rPr>
      <t>113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12</t>
    </r>
    <r>
      <rPr>
        <sz val="14"/>
        <color indexed="8"/>
        <rFont val="標楷體"/>
        <family val="4"/>
        <charset val="136"/>
      </rPr>
      <t>月份</t>
    </r>
    <phoneticPr fontId="1" type="noConversion"/>
  </si>
  <si>
    <r>
      <t>（生母國籍：大陸港澳地區0人；外國籍1人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</si>
  <si>
    <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大陸港澳地區1人；外國籍0人</t>
    </r>
    <r>
      <rPr>
        <sz val="14"/>
        <rFont val="新細明體"/>
        <family val="1"/>
        <charset val="136"/>
      </rPr>
      <t>）</t>
    </r>
    <phoneticPr fontId="1" type="noConversion"/>
  </si>
  <si>
    <t>（配偶國籍：大陸港澳地區1人；外國籍3人）</t>
    <phoneticPr fontId="1" type="noConversion"/>
  </si>
  <si>
    <t>（配偶國籍：大陸港澳地區1人；外國籍2人）</t>
    <phoneticPr fontId="1" type="noConversion"/>
  </si>
  <si>
    <t xml:space="preserve"> 本月戶數增加</t>
    <phoneticPr fontId="1" type="noConversion"/>
  </si>
  <si>
    <t>女增加</t>
    <phoneticPr fontId="1" type="noConversion"/>
  </si>
  <si>
    <t>總人口數增加</t>
    <phoneticPr fontId="1" type="noConversion"/>
  </si>
  <si>
    <t>（配偶國籍：大陸港澳地區0人；外國籍5人）</t>
    <phoneticPr fontId="1" type="noConversion"/>
  </si>
  <si>
    <t>（配偶國籍：大陸港澳地區0人；外國籍2人）</t>
    <phoneticPr fontId="1" type="noConversion"/>
  </si>
  <si>
    <t>（配偶國籍：大陸港澳地區0人；外國籍1人）</t>
    <phoneticPr fontId="1" type="noConversion"/>
  </si>
  <si>
    <t>（配偶國籍：大陸港澳地區3人；外國籍1人）</t>
    <phoneticPr fontId="1" type="noConversion"/>
  </si>
  <si>
    <r>
      <t>（生母國籍：大陸港澳地區0人；外國籍2人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</si>
  <si>
    <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大陸港澳地區0人；外國籍1人</t>
    </r>
    <r>
      <rPr>
        <sz val="14"/>
        <rFont val="新細明體"/>
        <family val="1"/>
        <charset val="136"/>
      </rPr>
      <t>）</t>
    </r>
    <phoneticPr fontId="1" type="noConversion"/>
  </si>
  <si>
    <t>（配偶國籍：大陸港澳地區3人；外國籍0人）</t>
    <phoneticPr fontId="1" type="noConversion"/>
  </si>
  <si>
    <t>（配偶國籍：大陸港澳地區2人；外國籍0人）</t>
    <phoneticPr fontId="1" type="noConversion"/>
  </si>
  <si>
    <r>
      <t>（生父國籍：大陸港澳地區0人；外國籍1人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</si>
  <si>
    <r>
      <t>（生母國籍：大陸港澳地區1人；外國籍1人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</si>
  <si>
    <t>（配偶國籍：大陸港澳地區0人；外國籍3人）</t>
    <phoneticPr fontId="1" type="noConversion"/>
  </si>
  <si>
    <t>（配偶國籍：大陸港澳地區1人；外國籍1人）</t>
    <phoneticPr fontId="1" type="noConversion"/>
  </si>
  <si>
    <t>（配偶國籍：大陸港澳地區1人；外國籍4人）</t>
    <phoneticPr fontId="1" type="noConversion"/>
  </si>
  <si>
    <t>（配偶國籍：大陸港澳地區4人；外國籍1人）</t>
    <phoneticPr fontId="1" type="noConversion"/>
  </si>
  <si>
    <r>
      <t>（生母國籍：大陸港澳地區1人；外國籍0人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</si>
  <si>
    <t>（配偶國籍：大陸港澳地區3人；外國籍5人）</t>
    <phoneticPr fontId="1" type="noConversion"/>
  </si>
  <si>
    <r>
      <t>（生母國籍：大陸港澳地區0人；外國籍1人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</t>
    </r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</si>
</sst>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&quot;人&quot;"/>
    <numFmt numFmtId="177" formatCode="0&quot;戶&quot;"/>
    <numFmt numFmtId="178" formatCode="0&quot;戶&quot;;0&quot;戶&quot;"/>
    <numFmt numFmtId="179" formatCode="0&quot;人&quot;;0&quot;人&quot;"/>
    <numFmt numFmtId="180" formatCode="#,##0;&quot;–&quot;#,##0;&quot;—&quot;"/>
  </numFmts>
  <fonts count="29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4"/>
      <color indexed="53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b/>
      <sz val="14"/>
      <color indexed="2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Times New Roman"/>
      <family val="1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0"/>
      <name val="標楷體"/>
      <family val="4"/>
      <charset val="136"/>
    </font>
    <font>
      <sz val="22"/>
      <name val="標楷體"/>
      <family val="4"/>
      <charset val="136"/>
    </font>
    <font>
      <sz val="28"/>
      <name val="標楷體"/>
      <family val="4"/>
      <charset val="136"/>
    </font>
    <font>
      <sz val="9"/>
      <name val="標楷體"/>
      <family val="4"/>
      <charset val="136"/>
    </font>
    <font>
      <sz val="12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Border="1"/>
    <xf numFmtId="179" fontId="0" fillId="0" borderId="0" xfId="0" applyNumberFormat="1"/>
    <xf numFmtId="0" fontId="0" fillId="0" borderId="0" xfId="0" applyAlignment="1">
      <alignment wrapText="1"/>
    </xf>
    <xf numFmtId="179" fontId="0" fillId="0" borderId="0" xfId="0" applyNumberFormat="1" applyAlignment="1">
      <alignment wrapText="1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/>
    <xf numFmtId="0" fontId="2" fillId="0" borderId="2" xfId="0" applyFont="1" applyFill="1" applyBorder="1"/>
    <xf numFmtId="0" fontId="2" fillId="0" borderId="6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2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14" fillId="0" borderId="0" xfId="0" applyFont="1" applyBorder="1"/>
    <xf numFmtId="180" fontId="2" fillId="0" borderId="1" xfId="0" applyNumberFormat="1" applyFont="1" applyFill="1" applyBorder="1" applyAlignment="1">
      <alignment horizontal="right"/>
    </xf>
    <xf numFmtId="180" fontId="2" fillId="0" borderId="1" xfId="0" applyNumberFormat="1" applyFont="1" applyFill="1" applyBorder="1"/>
    <xf numFmtId="180" fontId="2" fillId="0" borderId="1" xfId="0" applyNumberFormat="1" applyFont="1" applyFill="1" applyBorder="1" applyAlignment="1">
      <alignment wrapText="1"/>
    </xf>
    <xf numFmtId="180" fontId="2" fillId="0" borderId="4" xfId="0" applyNumberFormat="1" applyFont="1" applyFill="1" applyBorder="1" applyAlignment="1">
      <alignment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Border="1"/>
    <xf numFmtId="0" fontId="17" fillId="0" borderId="19" xfId="0" applyFont="1" applyFill="1" applyBorder="1" applyAlignment="1">
      <alignment horizontal="center"/>
    </xf>
    <xf numFmtId="0" fontId="17" fillId="0" borderId="19" xfId="0" applyFont="1" applyFill="1" applyBorder="1"/>
    <xf numFmtId="0" fontId="17" fillId="0" borderId="19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vertical="center"/>
    </xf>
    <xf numFmtId="0" fontId="17" fillId="0" borderId="21" xfId="0" applyFont="1" applyFill="1" applyBorder="1" applyAlignment="1">
      <alignment wrapText="1"/>
    </xf>
    <xf numFmtId="0" fontId="2" fillId="0" borderId="19" xfId="0" applyFont="1" applyFill="1" applyBorder="1" applyAlignment="1">
      <alignment horizontal="center"/>
    </xf>
    <xf numFmtId="0" fontId="2" fillId="0" borderId="19" xfId="0" applyFont="1" applyFill="1" applyBorder="1"/>
    <xf numFmtId="180" fontId="2" fillId="0" borderId="19" xfId="0" applyNumberFormat="1" applyFont="1" applyFill="1" applyBorder="1" applyAlignment="1">
      <alignment horizontal="right"/>
    </xf>
    <xf numFmtId="180" fontId="2" fillId="0" borderId="19" xfId="0" applyNumberFormat="1" applyFont="1" applyFill="1" applyBorder="1"/>
    <xf numFmtId="180" fontId="2" fillId="0" borderId="19" xfId="0" applyNumberFormat="1" applyFont="1" applyFill="1" applyBorder="1" applyAlignment="1">
      <alignment wrapText="1"/>
    </xf>
    <xf numFmtId="180" fontId="2" fillId="0" borderId="21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horizontal="left" vertical="center"/>
    </xf>
    <xf numFmtId="179" fontId="2" fillId="0" borderId="11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left" vertical="center"/>
    </xf>
    <xf numFmtId="179" fontId="2" fillId="0" borderId="11" xfId="0" applyNumberFormat="1" applyFont="1" applyFill="1" applyBorder="1" applyAlignment="1">
      <alignment horizontal="left" vertical="center" wrapText="1"/>
    </xf>
    <xf numFmtId="176" fontId="2" fillId="0" borderId="12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vertical="center"/>
    </xf>
    <xf numFmtId="0" fontId="17" fillId="0" borderId="28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 wrapText="1"/>
    </xf>
    <xf numFmtId="0" fontId="19" fillId="0" borderId="30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horizontal="right" vertical="center"/>
    </xf>
    <xf numFmtId="0" fontId="19" fillId="0" borderId="28" xfId="0" applyFont="1" applyFill="1" applyBorder="1" applyAlignment="1">
      <alignment vertical="center"/>
    </xf>
    <xf numFmtId="0" fontId="19" fillId="0" borderId="28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0" fontId="17" fillId="0" borderId="28" xfId="0" applyNumberFormat="1" applyFont="1" applyFill="1" applyBorder="1" applyAlignment="1">
      <alignment vertical="center"/>
    </xf>
    <xf numFmtId="178" fontId="17" fillId="0" borderId="32" xfId="0" applyNumberFormat="1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right" vertical="center"/>
    </xf>
    <xf numFmtId="179" fontId="17" fillId="0" borderId="32" xfId="0" applyNumberFormat="1" applyFont="1" applyFill="1" applyBorder="1" applyAlignment="1">
      <alignment horizontal="left" vertical="center"/>
    </xf>
    <xf numFmtId="0" fontId="17" fillId="0" borderId="32" xfId="0" applyNumberFormat="1" applyFont="1" applyFill="1" applyBorder="1" applyAlignment="1">
      <alignment horizontal="right" vertical="center"/>
    </xf>
    <xf numFmtId="176" fontId="17" fillId="0" borderId="32" xfId="0" applyNumberFormat="1" applyFont="1" applyFill="1" applyBorder="1" applyAlignment="1">
      <alignment horizontal="left" vertical="center"/>
    </xf>
    <xf numFmtId="179" fontId="17" fillId="0" borderId="32" xfId="0" applyNumberFormat="1" applyFont="1" applyFill="1" applyBorder="1" applyAlignment="1">
      <alignment horizontal="left" vertical="center" wrapText="1"/>
    </xf>
    <xf numFmtId="176" fontId="17" fillId="0" borderId="33" xfId="0" applyNumberFormat="1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3" fillId="0" borderId="25" xfId="0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177" fontId="13" fillId="0" borderId="32" xfId="0" applyNumberFormat="1" applyFont="1" applyFill="1" applyBorder="1" applyAlignment="1">
      <alignment horizontal="left" vertical="center"/>
    </xf>
    <xf numFmtId="179" fontId="13" fillId="0" borderId="32" xfId="0" applyNumberFormat="1" applyFont="1" applyFill="1" applyBorder="1" applyAlignment="1">
      <alignment horizontal="left" vertical="center"/>
    </xf>
    <xf numFmtId="0" fontId="13" fillId="0" borderId="32" xfId="0" applyNumberFormat="1" applyFont="1" applyFill="1" applyBorder="1" applyAlignment="1">
      <alignment horizontal="right" vertical="center"/>
    </xf>
    <xf numFmtId="176" fontId="13" fillId="0" borderId="32" xfId="0" applyNumberFormat="1" applyFont="1" applyFill="1" applyBorder="1" applyAlignment="1">
      <alignment horizontal="left" vertical="center"/>
    </xf>
    <xf numFmtId="176" fontId="2" fillId="0" borderId="32" xfId="0" applyNumberFormat="1" applyFont="1" applyFill="1" applyBorder="1" applyAlignment="1">
      <alignment horizontal="left" vertical="center"/>
    </xf>
    <xf numFmtId="179" fontId="13" fillId="0" borderId="32" xfId="0" applyNumberFormat="1" applyFont="1" applyFill="1" applyBorder="1" applyAlignment="1">
      <alignment horizontal="left" vertical="center" wrapText="1"/>
    </xf>
    <xf numFmtId="176" fontId="2" fillId="0" borderId="33" xfId="0" applyNumberFormat="1" applyFont="1" applyFill="1" applyBorder="1" applyAlignment="1">
      <alignment horizontal="left" vertical="center" wrapText="1"/>
    </xf>
    <xf numFmtId="177" fontId="17" fillId="0" borderId="3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/>
    </xf>
    <xf numFmtId="178" fontId="2" fillId="0" borderId="8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13" fillId="0" borderId="32" xfId="0" applyFont="1" applyFill="1" applyBorder="1" applyAlignment="1">
      <alignment horizontal="right" vertical="center"/>
    </xf>
    <xf numFmtId="180" fontId="17" fillId="0" borderId="19" xfId="0" applyNumberFormat="1" applyFont="1" applyFill="1" applyBorder="1" applyAlignment="1">
      <alignment horizontal="right"/>
    </xf>
    <xf numFmtId="180" fontId="17" fillId="0" borderId="19" xfId="0" applyNumberFormat="1" applyFont="1" applyFill="1" applyBorder="1"/>
    <xf numFmtId="180" fontId="17" fillId="0" borderId="19" xfId="0" applyNumberFormat="1" applyFont="1" applyFill="1" applyBorder="1" applyAlignment="1">
      <alignment wrapText="1"/>
    </xf>
    <xf numFmtId="180" fontId="17" fillId="0" borderId="21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1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/>
    </xf>
    <xf numFmtId="0" fontId="0" fillId="0" borderId="36" xfId="0" applyFont="1" applyFill="1" applyBorder="1"/>
    <xf numFmtId="0" fontId="2" fillId="0" borderId="36" xfId="0" applyFont="1" applyFill="1" applyBorder="1" applyAlignment="1">
      <alignment horizontal="right" vertical="center"/>
    </xf>
    <xf numFmtId="0" fontId="2" fillId="0" borderId="21" xfId="0" applyFont="1" applyFill="1" applyBorder="1"/>
    <xf numFmtId="0" fontId="2" fillId="0" borderId="40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44" xfId="0" applyFont="1" applyFill="1" applyBorder="1" applyAlignment="1">
      <alignment vertical="center" wrapText="1"/>
    </xf>
    <xf numFmtId="0" fontId="20" fillId="0" borderId="4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7" fillId="0" borderId="32" xfId="0" applyFont="1" applyFill="1" applyBorder="1" applyAlignment="1">
      <alignment horizontal="right" vertical="center"/>
    </xf>
    <xf numFmtId="0" fontId="17" fillId="0" borderId="20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distributed" vertical="center"/>
    </xf>
    <xf numFmtId="0" fontId="25" fillId="0" borderId="8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15" xfId="0" applyFont="1" applyFill="1" applyBorder="1" applyAlignment="1">
      <alignment horizontal="distributed" vertical="center"/>
    </xf>
    <xf numFmtId="0" fontId="13" fillId="0" borderId="6" xfId="0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righ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distributed" vertical="center"/>
    </xf>
    <xf numFmtId="0" fontId="27" fillId="0" borderId="28" xfId="0" applyFont="1" applyFill="1" applyBorder="1" applyAlignment="1">
      <alignment horizontal="distributed" vertical="center"/>
    </xf>
    <xf numFmtId="0" fontId="17" fillId="0" borderId="27" xfId="0" applyFont="1" applyFill="1" applyBorder="1" applyAlignment="1">
      <alignment horizontal="distributed" vertical="center"/>
    </xf>
    <xf numFmtId="0" fontId="17" fillId="0" borderId="28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0" fillId="0" borderId="43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26" xfId="0" applyBorder="1" applyAlignment="1">
      <alignment vertical="center"/>
    </xf>
    <xf numFmtId="0" fontId="17" fillId="0" borderId="31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distributed" vertical="center"/>
    </xf>
    <xf numFmtId="0" fontId="13" fillId="0" borderId="28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right" vertical="center"/>
    </xf>
    <xf numFmtId="0" fontId="13" fillId="0" borderId="32" xfId="0" applyFont="1" applyFill="1" applyBorder="1" applyAlignment="1">
      <alignment horizontal="right" vertical="center"/>
    </xf>
    <xf numFmtId="0" fontId="28" fillId="0" borderId="27" xfId="0" applyFont="1" applyFill="1" applyBorder="1" applyAlignment="1">
      <alignment horizontal="distributed" vertical="center"/>
    </xf>
    <xf numFmtId="0" fontId="28" fillId="0" borderId="28" xfId="0" applyFont="1" applyFill="1" applyBorder="1" applyAlignment="1">
      <alignment horizontal="distributed" vertical="center"/>
    </xf>
    <xf numFmtId="0" fontId="17" fillId="0" borderId="34" xfId="0" applyFont="1" applyFill="1" applyBorder="1" applyAlignment="1">
      <alignment horizontal="distributed" vertical="center"/>
    </xf>
    <xf numFmtId="0" fontId="17" fillId="0" borderId="35" xfId="0" applyFont="1" applyFill="1" applyBorder="1" applyAlignment="1">
      <alignment horizontal="distributed" vertical="center"/>
    </xf>
    <xf numFmtId="0" fontId="17" fillId="0" borderId="2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2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distributed" vertical="center"/>
    </xf>
    <xf numFmtId="0" fontId="17" fillId="0" borderId="2" xfId="0" applyFont="1" applyFill="1" applyBorder="1" applyAlignment="1">
      <alignment horizontal="distributed" vertical="center"/>
    </xf>
    <xf numFmtId="0" fontId="17" fillId="0" borderId="15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38"/>
      <c r="N1" s="38"/>
    </row>
    <row r="2" spans="1:14" ht="28.5" customHeight="1" thickBot="1">
      <c r="A2" s="189"/>
      <c r="B2" s="190"/>
      <c r="C2" s="190"/>
      <c r="D2" s="190"/>
      <c r="E2" s="190"/>
      <c r="F2" s="190"/>
      <c r="G2" s="190"/>
      <c r="H2" s="190"/>
      <c r="I2" s="190"/>
      <c r="J2" s="191"/>
      <c r="K2" s="234" t="s">
        <v>152</v>
      </c>
      <c r="L2" s="234"/>
      <c r="M2" s="234"/>
      <c r="N2" s="234"/>
    </row>
    <row r="3" spans="1:14" ht="19.8">
      <c r="A3" s="258" t="s">
        <v>19</v>
      </c>
      <c r="B3" s="235" t="s">
        <v>20</v>
      </c>
      <c r="C3" s="235" t="s">
        <v>21</v>
      </c>
      <c r="D3" s="193" t="s">
        <v>92</v>
      </c>
      <c r="E3" s="194" t="s">
        <v>93</v>
      </c>
      <c r="F3" s="195" t="s">
        <v>94</v>
      </c>
      <c r="G3" s="235" t="s">
        <v>5</v>
      </c>
      <c r="H3" s="235" t="s">
        <v>4</v>
      </c>
      <c r="I3" s="235" t="s">
        <v>6</v>
      </c>
      <c r="J3" s="235" t="s">
        <v>7</v>
      </c>
      <c r="K3" s="235" t="s">
        <v>22</v>
      </c>
      <c r="L3" s="235" t="s">
        <v>23</v>
      </c>
      <c r="M3" s="230" t="s">
        <v>145</v>
      </c>
      <c r="N3" s="232" t="s">
        <v>147</v>
      </c>
    </row>
    <row r="4" spans="1:14" s="1" customFormat="1" ht="19.8">
      <c r="A4" s="259"/>
      <c r="B4" s="236"/>
      <c r="C4" s="236"/>
      <c r="D4" s="21" t="s">
        <v>1</v>
      </c>
      <c r="E4" s="21" t="s">
        <v>2</v>
      </c>
      <c r="F4" s="21" t="s">
        <v>100</v>
      </c>
      <c r="G4" s="236"/>
      <c r="H4" s="236"/>
      <c r="I4" s="236"/>
      <c r="J4" s="236"/>
      <c r="K4" s="236"/>
      <c r="L4" s="236"/>
      <c r="M4" s="231"/>
      <c r="N4" s="233"/>
    </row>
    <row r="5" spans="1:14" ht="19.8">
      <c r="A5" s="222" t="s">
        <v>104</v>
      </c>
      <c r="B5" s="196">
        <v>15</v>
      </c>
      <c r="C5" s="198">
        <v>948</v>
      </c>
      <c r="D5" s="198">
        <v>881</v>
      </c>
      <c r="E5" s="198">
        <v>1007</v>
      </c>
      <c r="F5" s="22">
        <f>SUM(D5:E5)</f>
        <v>1888</v>
      </c>
      <c r="G5" s="43">
        <v>12</v>
      </c>
      <c r="H5" s="44">
        <v>5</v>
      </c>
      <c r="I5" s="44">
        <v>2</v>
      </c>
      <c r="J5" s="44">
        <v>2</v>
      </c>
      <c r="K5" s="44">
        <v>0</v>
      </c>
      <c r="L5" s="44">
        <v>1</v>
      </c>
      <c r="M5" s="45">
        <v>1</v>
      </c>
      <c r="N5" s="46">
        <v>0</v>
      </c>
    </row>
    <row r="6" spans="1:14" ht="19.8">
      <c r="A6" s="222" t="s">
        <v>105</v>
      </c>
      <c r="B6" s="197">
        <v>11</v>
      </c>
      <c r="C6" s="198">
        <v>563</v>
      </c>
      <c r="D6" s="198">
        <v>500</v>
      </c>
      <c r="E6" s="198">
        <v>560</v>
      </c>
      <c r="F6" s="22">
        <f t="shared" ref="F6:F36" si="0">SUM(D6:E6)</f>
        <v>1060</v>
      </c>
      <c r="G6" s="43">
        <v>8</v>
      </c>
      <c r="H6" s="44">
        <v>2</v>
      </c>
      <c r="I6" s="44">
        <v>0</v>
      </c>
      <c r="J6" s="44">
        <v>4</v>
      </c>
      <c r="K6" s="44">
        <v>0</v>
      </c>
      <c r="L6" s="44">
        <v>2</v>
      </c>
      <c r="M6" s="45">
        <v>0</v>
      </c>
      <c r="N6" s="46">
        <v>0</v>
      </c>
    </row>
    <row r="7" spans="1:14" ht="19.8">
      <c r="A7" s="222" t="s">
        <v>106</v>
      </c>
      <c r="B7" s="197">
        <v>17</v>
      </c>
      <c r="C7" s="198">
        <v>1519</v>
      </c>
      <c r="D7" s="198">
        <v>1464</v>
      </c>
      <c r="E7" s="198">
        <v>1821</v>
      </c>
      <c r="F7" s="22">
        <f t="shared" si="0"/>
        <v>3285</v>
      </c>
      <c r="G7" s="43">
        <v>11</v>
      </c>
      <c r="H7" s="44">
        <v>19</v>
      </c>
      <c r="I7" s="44">
        <v>7</v>
      </c>
      <c r="J7" s="44">
        <v>6</v>
      </c>
      <c r="K7" s="44">
        <v>2</v>
      </c>
      <c r="L7" s="44">
        <v>0</v>
      </c>
      <c r="M7" s="45">
        <v>1</v>
      </c>
      <c r="N7" s="46">
        <v>0</v>
      </c>
    </row>
    <row r="8" spans="1:14" ht="19.8">
      <c r="A8" s="222" t="s">
        <v>107</v>
      </c>
      <c r="B8" s="197">
        <v>15</v>
      </c>
      <c r="C8" s="198">
        <v>540</v>
      </c>
      <c r="D8" s="198">
        <v>535</v>
      </c>
      <c r="E8" s="198">
        <v>579</v>
      </c>
      <c r="F8" s="22">
        <f t="shared" si="0"/>
        <v>1114</v>
      </c>
      <c r="G8" s="43">
        <v>6</v>
      </c>
      <c r="H8" s="44">
        <v>1</v>
      </c>
      <c r="I8" s="44">
        <v>0</v>
      </c>
      <c r="J8" s="44">
        <v>3</v>
      </c>
      <c r="K8" s="44">
        <v>1</v>
      </c>
      <c r="L8" s="44">
        <v>3</v>
      </c>
      <c r="M8" s="45">
        <v>1</v>
      </c>
      <c r="N8" s="46">
        <v>2</v>
      </c>
    </row>
    <row r="9" spans="1:14" ht="19.8">
      <c r="A9" s="222" t="s">
        <v>108</v>
      </c>
      <c r="B9" s="197">
        <v>17</v>
      </c>
      <c r="C9" s="198">
        <v>685</v>
      </c>
      <c r="D9" s="198">
        <v>652</v>
      </c>
      <c r="E9" s="198">
        <v>751</v>
      </c>
      <c r="F9" s="22">
        <f t="shared" si="0"/>
        <v>1403</v>
      </c>
      <c r="G9" s="43">
        <v>19</v>
      </c>
      <c r="H9" s="44">
        <v>6</v>
      </c>
      <c r="I9" s="44">
        <v>2</v>
      </c>
      <c r="J9" s="44">
        <v>0</v>
      </c>
      <c r="K9" s="44">
        <v>0</v>
      </c>
      <c r="L9" s="44">
        <v>5</v>
      </c>
      <c r="M9" s="45">
        <v>1</v>
      </c>
      <c r="N9" s="46">
        <v>0</v>
      </c>
    </row>
    <row r="10" spans="1:14" ht="19.8">
      <c r="A10" s="222" t="s">
        <v>109</v>
      </c>
      <c r="B10" s="197">
        <v>7</v>
      </c>
      <c r="C10" s="198">
        <v>332</v>
      </c>
      <c r="D10" s="198">
        <v>305</v>
      </c>
      <c r="E10" s="198">
        <v>363</v>
      </c>
      <c r="F10" s="22">
        <f t="shared" si="0"/>
        <v>668</v>
      </c>
      <c r="G10" s="43">
        <v>2</v>
      </c>
      <c r="H10" s="44">
        <v>1</v>
      </c>
      <c r="I10" s="44">
        <v>5</v>
      </c>
      <c r="J10" s="44">
        <v>3</v>
      </c>
      <c r="K10" s="44">
        <v>0</v>
      </c>
      <c r="L10" s="44">
        <v>0</v>
      </c>
      <c r="M10" s="45">
        <v>0</v>
      </c>
      <c r="N10" s="46">
        <v>0</v>
      </c>
    </row>
    <row r="11" spans="1:14" ht="19.8">
      <c r="A11" s="222" t="s">
        <v>110</v>
      </c>
      <c r="B11" s="197">
        <v>7</v>
      </c>
      <c r="C11" s="198">
        <v>617</v>
      </c>
      <c r="D11" s="198">
        <v>485</v>
      </c>
      <c r="E11" s="198">
        <v>621</v>
      </c>
      <c r="F11" s="22">
        <f t="shared" si="0"/>
        <v>1106</v>
      </c>
      <c r="G11" s="43">
        <v>3</v>
      </c>
      <c r="H11" s="44">
        <v>1</v>
      </c>
      <c r="I11" s="44">
        <v>15</v>
      </c>
      <c r="J11" s="44">
        <v>2</v>
      </c>
      <c r="K11" s="44">
        <v>0</v>
      </c>
      <c r="L11" s="44">
        <v>1</v>
      </c>
      <c r="M11" s="45">
        <v>0</v>
      </c>
      <c r="N11" s="46">
        <v>0</v>
      </c>
    </row>
    <row r="12" spans="1:14" ht="19.8">
      <c r="A12" s="222" t="s">
        <v>111</v>
      </c>
      <c r="B12" s="197">
        <v>15</v>
      </c>
      <c r="C12" s="198">
        <v>945</v>
      </c>
      <c r="D12" s="198">
        <v>967</v>
      </c>
      <c r="E12" s="198">
        <v>1035</v>
      </c>
      <c r="F12" s="22">
        <f t="shared" si="0"/>
        <v>2002</v>
      </c>
      <c r="G12" s="43">
        <v>14</v>
      </c>
      <c r="H12" s="44">
        <v>11</v>
      </c>
      <c r="I12" s="44">
        <v>0</v>
      </c>
      <c r="J12" s="44">
        <v>4</v>
      </c>
      <c r="K12" s="44">
        <v>0</v>
      </c>
      <c r="L12" s="44">
        <v>1</v>
      </c>
      <c r="M12" s="45">
        <v>2</v>
      </c>
      <c r="N12" s="46">
        <v>1</v>
      </c>
    </row>
    <row r="13" spans="1:14" ht="19.8">
      <c r="A13" s="222" t="s">
        <v>112</v>
      </c>
      <c r="B13" s="197">
        <v>12</v>
      </c>
      <c r="C13" s="198">
        <v>464</v>
      </c>
      <c r="D13" s="198">
        <v>468</v>
      </c>
      <c r="E13" s="198">
        <v>487</v>
      </c>
      <c r="F13" s="22">
        <f t="shared" si="0"/>
        <v>955</v>
      </c>
      <c r="G13" s="43">
        <v>2</v>
      </c>
      <c r="H13" s="44">
        <v>8</v>
      </c>
      <c r="I13" s="44">
        <v>3</v>
      </c>
      <c r="J13" s="44">
        <v>1</v>
      </c>
      <c r="K13" s="44">
        <v>0</v>
      </c>
      <c r="L13" s="44">
        <v>0</v>
      </c>
      <c r="M13" s="45">
        <v>0</v>
      </c>
      <c r="N13" s="46">
        <v>1</v>
      </c>
    </row>
    <row r="14" spans="1:14" ht="19.8">
      <c r="A14" s="222" t="s">
        <v>113</v>
      </c>
      <c r="B14" s="197">
        <v>8</v>
      </c>
      <c r="C14" s="198">
        <v>346</v>
      </c>
      <c r="D14" s="198">
        <v>394</v>
      </c>
      <c r="E14" s="198">
        <v>358</v>
      </c>
      <c r="F14" s="22">
        <f t="shared" si="0"/>
        <v>752</v>
      </c>
      <c r="G14" s="43">
        <v>5</v>
      </c>
      <c r="H14" s="44">
        <v>5</v>
      </c>
      <c r="I14" s="44">
        <v>1</v>
      </c>
      <c r="J14" s="44">
        <v>0</v>
      </c>
      <c r="K14" s="44">
        <v>0</v>
      </c>
      <c r="L14" s="44">
        <v>2</v>
      </c>
      <c r="M14" s="45">
        <v>0</v>
      </c>
      <c r="N14" s="46">
        <v>0</v>
      </c>
    </row>
    <row r="15" spans="1:14" ht="19.8">
      <c r="A15" s="222" t="s">
        <v>114</v>
      </c>
      <c r="B15" s="197">
        <v>17</v>
      </c>
      <c r="C15" s="198">
        <v>758</v>
      </c>
      <c r="D15" s="198">
        <v>718</v>
      </c>
      <c r="E15" s="198">
        <v>803</v>
      </c>
      <c r="F15" s="22">
        <f t="shared" si="0"/>
        <v>1521</v>
      </c>
      <c r="G15" s="43">
        <v>6</v>
      </c>
      <c r="H15" s="44">
        <v>10</v>
      </c>
      <c r="I15" s="44">
        <v>1</v>
      </c>
      <c r="J15" s="44">
        <v>0</v>
      </c>
      <c r="K15" s="44">
        <v>1</v>
      </c>
      <c r="L15" s="44">
        <v>0</v>
      </c>
      <c r="M15" s="45">
        <v>4</v>
      </c>
      <c r="N15" s="46">
        <v>0</v>
      </c>
    </row>
    <row r="16" spans="1:14" ht="19.8">
      <c r="A16" s="222" t="s">
        <v>115</v>
      </c>
      <c r="B16" s="197">
        <v>11</v>
      </c>
      <c r="C16" s="198">
        <v>367</v>
      </c>
      <c r="D16" s="198">
        <v>357</v>
      </c>
      <c r="E16" s="198">
        <v>348</v>
      </c>
      <c r="F16" s="22">
        <f t="shared" si="0"/>
        <v>705</v>
      </c>
      <c r="G16" s="43">
        <v>7</v>
      </c>
      <c r="H16" s="44">
        <v>5</v>
      </c>
      <c r="I16" s="44">
        <v>0</v>
      </c>
      <c r="J16" s="44">
        <v>0</v>
      </c>
      <c r="K16" s="44">
        <v>0</v>
      </c>
      <c r="L16" s="44">
        <v>1</v>
      </c>
      <c r="M16" s="45">
        <v>0</v>
      </c>
      <c r="N16" s="46">
        <v>0</v>
      </c>
    </row>
    <row r="17" spans="1:14" ht="19.8">
      <c r="A17" s="222" t="s">
        <v>116</v>
      </c>
      <c r="B17" s="197">
        <v>22</v>
      </c>
      <c r="C17" s="198">
        <v>1184</v>
      </c>
      <c r="D17" s="198">
        <v>1271</v>
      </c>
      <c r="E17" s="198">
        <v>1405</v>
      </c>
      <c r="F17" s="22">
        <f t="shared" si="0"/>
        <v>2676</v>
      </c>
      <c r="G17" s="43">
        <v>21</v>
      </c>
      <c r="H17" s="44">
        <v>21</v>
      </c>
      <c r="I17" s="44">
        <v>3</v>
      </c>
      <c r="J17" s="44">
        <v>1</v>
      </c>
      <c r="K17" s="44">
        <v>0</v>
      </c>
      <c r="L17" s="44">
        <v>4</v>
      </c>
      <c r="M17" s="45">
        <v>1</v>
      </c>
      <c r="N17" s="46">
        <v>0</v>
      </c>
    </row>
    <row r="18" spans="1:14" ht="19.8">
      <c r="A18" s="222" t="s">
        <v>117</v>
      </c>
      <c r="B18" s="197">
        <v>19</v>
      </c>
      <c r="C18" s="198">
        <v>1547</v>
      </c>
      <c r="D18" s="198">
        <v>1764</v>
      </c>
      <c r="E18" s="198">
        <v>1949</v>
      </c>
      <c r="F18" s="22">
        <f t="shared" si="0"/>
        <v>3713</v>
      </c>
      <c r="G18" s="43">
        <v>29</v>
      </c>
      <c r="H18" s="44">
        <v>16</v>
      </c>
      <c r="I18" s="44">
        <v>6</v>
      </c>
      <c r="J18" s="44">
        <v>6</v>
      </c>
      <c r="K18" s="44">
        <v>2</v>
      </c>
      <c r="L18" s="44">
        <v>6</v>
      </c>
      <c r="M18" s="45">
        <v>3</v>
      </c>
      <c r="N18" s="46">
        <v>0</v>
      </c>
    </row>
    <row r="19" spans="1:14" ht="19.8">
      <c r="A19" s="222" t="s">
        <v>118</v>
      </c>
      <c r="B19" s="197">
        <v>22</v>
      </c>
      <c r="C19" s="198">
        <v>1130</v>
      </c>
      <c r="D19" s="198">
        <v>1276</v>
      </c>
      <c r="E19" s="198">
        <v>1414</v>
      </c>
      <c r="F19" s="22">
        <f t="shared" si="0"/>
        <v>2690</v>
      </c>
      <c r="G19" s="43">
        <v>24</v>
      </c>
      <c r="H19" s="44">
        <v>10</v>
      </c>
      <c r="I19" s="44">
        <v>2</v>
      </c>
      <c r="J19" s="44">
        <v>4</v>
      </c>
      <c r="K19" s="44">
        <v>2</v>
      </c>
      <c r="L19" s="44">
        <v>2</v>
      </c>
      <c r="M19" s="45">
        <v>2</v>
      </c>
      <c r="N19" s="46">
        <v>1</v>
      </c>
    </row>
    <row r="20" spans="1:14" ht="19.8">
      <c r="A20" s="222" t="s">
        <v>119</v>
      </c>
      <c r="B20" s="197">
        <v>19</v>
      </c>
      <c r="C20" s="198">
        <v>796</v>
      </c>
      <c r="D20" s="198">
        <v>884</v>
      </c>
      <c r="E20" s="198">
        <v>1013</v>
      </c>
      <c r="F20" s="22">
        <f t="shared" si="0"/>
        <v>1897</v>
      </c>
      <c r="G20" s="43">
        <v>16</v>
      </c>
      <c r="H20" s="44">
        <v>18</v>
      </c>
      <c r="I20" s="44">
        <v>0</v>
      </c>
      <c r="J20" s="44">
        <v>1</v>
      </c>
      <c r="K20" s="44">
        <v>0</v>
      </c>
      <c r="L20" s="44">
        <v>1</v>
      </c>
      <c r="M20" s="45">
        <v>0</v>
      </c>
      <c r="N20" s="46">
        <v>0</v>
      </c>
    </row>
    <row r="21" spans="1:14" ht="19.8">
      <c r="A21" s="222" t="s">
        <v>120</v>
      </c>
      <c r="B21" s="197">
        <v>21</v>
      </c>
      <c r="C21" s="198">
        <v>1601</v>
      </c>
      <c r="D21" s="198">
        <v>1841</v>
      </c>
      <c r="E21" s="198">
        <v>2138</v>
      </c>
      <c r="F21" s="22">
        <f t="shared" si="0"/>
        <v>3979</v>
      </c>
      <c r="G21" s="43">
        <v>12</v>
      </c>
      <c r="H21" s="44">
        <v>16</v>
      </c>
      <c r="I21" s="44">
        <v>5</v>
      </c>
      <c r="J21" s="44">
        <v>0</v>
      </c>
      <c r="K21" s="44">
        <v>2</v>
      </c>
      <c r="L21" s="44">
        <v>5</v>
      </c>
      <c r="M21" s="45">
        <v>1</v>
      </c>
      <c r="N21" s="46">
        <v>0</v>
      </c>
    </row>
    <row r="22" spans="1:14" ht="19.8">
      <c r="A22" s="222" t="s">
        <v>121</v>
      </c>
      <c r="B22" s="197">
        <v>11</v>
      </c>
      <c r="C22" s="198">
        <v>758</v>
      </c>
      <c r="D22" s="198">
        <v>682</v>
      </c>
      <c r="E22" s="198">
        <v>782</v>
      </c>
      <c r="F22" s="22">
        <f t="shared" si="0"/>
        <v>1464</v>
      </c>
      <c r="G22" s="43">
        <v>5</v>
      </c>
      <c r="H22" s="44">
        <v>5</v>
      </c>
      <c r="I22" s="44">
        <v>0</v>
      </c>
      <c r="J22" s="44">
        <v>0</v>
      </c>
      <c r="K22" s="44">
        <v>1</v>
      </c>
      <c r="L22" s="44">
        <v>0</v>
      </c>
      <c r="M22" s="45">
        <v>0</v>
      </c>
      <c r="N22" s="46">
        <v>1</v>
      </c>
    </row>
    <row r="23" spans="1:14" ht="19.8">
      <c r="A23" s="222" t="s">
        <v>122</v>
      </c>
      <c r="B23" s="197">
        <v>12</v>
      </c>
      <c r="C23" s="198">
        <v>577</v>
      </c>
      <c r="D23" s="198">
        <v>550</v>
      </c>
      <c r="E23" s="198">
        <v>601</v>
      </c>
      <c r="F23" s="22">
        <f t="shared" si="0"/>
        <v>1151</v>
      </c>
      <c r="G23" s="43">
        <v>2</v>
      </c>
      <c r="H23" s="44">
        <v>8</v>
      </c>
      <c r="I23" s="44">
        <v>0</v>
      </c>
      <c r="J23" s="44">
        <v>3</v>
      </c>
      <c r="K23" s="44">
        <v>0</v>
      </c>
      <c r="L23" s="44">
        <v>2</v>
      </c>
      <c r="M23" s="45">
        <v>3</v>
      </c>
      <c r="N23" s="46">
        <v>1</v>
      </c>
    </row>
    <row r="24" spans="1:14" ht="19.8">
      <c r="A24" s="222" t="s">
        <v>123</v>
      </c>
      <c r="B24" s="197">
        <v>12</v>
      </c>
      <c r="C24" s="198">
        <v>445</v>
      </c>
      <c r="D24" s="198">
        <v>438</v>
      </c>
      <c r="E24" s="198">
        <v>413</v>
      </c>
      <c r="F24" s="22">
        <f t="shared" si="0"/>
        <v>851</v>
      </c>
      <c r="G24" s="43">
        <v>5</v>
      </c>
      <c r="H24" s="44">
        <v>6</v>
      </c>
      <c r="I24" s="44">
        <v>0</v>
      </c>
      <c r="J24" s="44">
        <v>3</v>
      </c>
      <c r="K24" s="44">
        <v>0</v>
      </c>
      <c r="L24" s="44">
        <v>2</v>
      </c>
      <c r="M24" s="45">
        <v>1</v>
      </c>
      <c r="N24" s="46">
        <v>1</v>
      </c>
    </row>
    <row r="25" spans="1:14" ht="19.8">
      <c r="A25" s="222" t="s">
        <v>124</v>
      </c>
      <c r="B25" s="197">
        <v>12</v>
      </c>
      <c r="C25" s="198">
        <v>559</v>
      </c>
      <c r="D25" s="198">
        <v>503</v>
      </c>
      <c r="E25" s="198">
        <v>550</v>
      </c>
      <c r="F25" s="22">
        <f t="shared" si="0"/>
        <v>1053</v>
      </c>
      <c r="G25" s="43">
        <v>6</v>
      </c>
      <c r="H25" s="44">
        <v>2</v>
      </c>
      <c r="I25" s="44">
        <v>0</v>
      </c>
      <c r="J25" s="44">
        <v>0</v>
      </c>
      <c r="K25" s="44">
        <v>0</v>
      </c>
      <c r="L25" s="44">
        <v>1</v>
      </c>
      <c r="M25" s="45">
        <v>1</v>
      </c>
      <c r="N25" s="46">
        <v>0</v>
      </c>
    </row>
    <row r="26" spans="1:14" ht="19.8">
      <c r="A26" s="222" t="s">
        <v>125</v>
      </c>
      <c r="B26" s="197">
        <v>22</v>
      </c>
      <c r="C26" s="198">
        <v>992</v>
      </c>
      <c r="D26" s="198">
        <v>1031</v>
      </c>
      <c r="E26" s="198">
        <v>1055</v>
      </c>
      <c r="F26" s="22">
        <f t="shared" si="0"/>
        <v>2086</v>
      </c>
      <c r="G26" s="43">
        <v>5</v>
      </c>
      <c r="H26" s="44">
        <v>5</v>
      </c>
      <c r="I26" s="44">
        <v>2</v>
      </c>
      <c r="J26" s="44">
        <v>3</v>
      </c>
      <c r="K26" s="44">
        <v>0</v>
      </c>
      <c r="L26" s="44">
        <v>4</v>
      </c>
      <c r="M26" s="45">
        <v>0</v>
      </c>
      <c r="N26" s="46">
        <v>0</v>
      </c>
    </row>
    <row r="27" spans="1:14" ht="19.8">
      <c r="A27" s="222" t="s">
        <v>126</v>
      </c>
      <c r="B27" s="197">
        <v>24</v>
      </c>
      <c r="C27" s="198">
        <v>1619</v>
      </c>
      <c r="D27" s="198">
        <v>1546</v>
      </c>
      <c r="E27" s="198">
        <v>1614</v>
      </c>
      <c r="F27" s="22">
        <f t="shared" si="0"/>
        <v>3160</v>
      </c>
      <c r="G27" s="43">
        <v>16</v>
      </c>
      <c r="H27" s="44">
        <v>7</v>
      </c>
      <c r="I27" s="44">
        <v>14</v>
      </c>
      <c r="J27" s="44">
        <v>13</v>
      </c>
      <c r="K27" s="44">
        <v>0</v>
      </c>
      <c r="L27" s="44">
        <v>3</v>
      </c>
      <c r="M27" s="45">
        <v>3</v>
      </c>
      <c r="N27" s="46">
        <v>1</v>
      </c>
    </row>
    <row r="28" spans="1:14" ht="19.8">
      <c r="A28" s="222" t="s">
        <v>127</v>
      </c>
      <c r="B28" s="197">
        <v>10</v>
      </c>
      <c r="C28" s="198">
        <v>352</v>
      </c>
      <c r="D28" s="198">
        <v>344</v>
      </c>
      <c r="E28" s="198">
        <v>361</v>
      </c>
      <c r="F28" s="22">
        <f t="shared" si="0"/>
        <v>705</v>
      </c>
      <c r="G28" s="43">
        <v>2</v>
      </c>
      <c r="H28" s="44">
        <v>7</v>
      </c>
      <c r="I28" s="44">
        <v>0</v>
      </c>
      <c r="J28" s="44">
        <v>2</v>
      </c>
      <c r="K28" s="44">
        <v>0</v>
      </c>
      <c r="L28" s="44">
        <v>2</v>
      </c>
      <c r="M28" s="45">
        <v>0</v>
      </c>
      <c r="N28" s="46">
        <v>0</v>
      </c>
    </row>
    <row r="29" spans="1:14" ht="19.8">
      <c r="A29" s="222" t="s">
        <v>128</v>
      </c>
      <c r="B29" s="197">
        <v>13</v>
      </c>
      <c r="C29" s="198">
        <v>514</v>
      </c>
      <c r="D29" s="198">
        <v>503</v>
      </c>
      <c r="E29" s="198">
        <v>585</v>
      </c>
      <c r="F29" s="22">
        <f t="shared" si="0"/>
        <v>1088</v>
      </c>
      <c r="G29" s="43">
        <v>15</v>
      </c>
      <c r="H29" s="44">
        <v>4</v>
      </c>
      <c r="I29" s="44">
        <v>1</v>
      </c>
      <c r="J29" s="44">
        <v>4</v>
      </c>
      <c r="K29" s="44">
        <v>0</v>
      </c>
      <c r="L29" s="44">
        <v>3</v>
      </c>
      <c r="M29" s="45">
        <v>1</v>
      </c>
      <c r="N29" s="46">
        <v>1</v>
      </c>
    </row>
    <row r="30" spans="1:14" ht="19.8">
      <c r="A30" s="222" t="s">
        <v>129</v>
      </c>
      <c r="B30" s="197">
        <v>10</v>
      </c>
      <c r="C30" s="198">
        <v>606</v>
      </c>
      <c r="D30" s="198">
        <v>518</v>
      </c>
      <c r="E30" s="198">
        <v>545</v>
      </c>
      <c r="F30" s="22">
        <f t="shared" si="0"/>
        <v>1063</v>
      </c>
      <c r="G30" s="43">
        <v>5</v>
      </c>
      <c r="H30" s="44">
        <v>6</v>
      </c>
      <c r="I30" s="44">
        <v>1</v>
      </c>
      <c r="J30" s="44">
        <v>0</v>
      </c>
      <c r="K30" s="44">
        <v>3</v>
      </c>
      <c r="L30" s="44">
        <v>2</v>
      </c>
      <c r="M30" s="45">
        <v>1</v>
      </c>
      <c r="N30" s="46">
        <v>1</v>
      </c>
    </row>
    <row r="31" spans="1:14" ht="19.8">
      <c r="A31" s="222" t="s">
        <v>130</v>
      </c>
      <c r="B31" s="197">
        <v>10</v>
      </c>
      <c r="C31" s="198">
        <v>514</v>
      </c>
      <c r="D31" s="198">
        <v>464</v>
      </c>
      <c r="E31" s="198">
        <v>499</v>
      </c>
      <c r="F31" s="22">
        <f t="shared" si="0"/>
        <v>963</v>
      </c>
      <c r="G31" s="43">
        <v>3</v>
      </c>
      <c r="H31" s="44">
        <v>14</v>
      </c>
      <c r="I31" s="44">
        <v>3</v>
      </c>
      <c r="J31" s="44">
        <v>6</v>
      </c>
      <c r="K31" s="44">
        <v>0</v>
      </c>
      <c r="L31" s="44">
        <v>0</v>
      </c>
      <c r="M31" s="45">
        <v>2</v>
      </c>
      <c r="N31" s="46">
        <v>0</v>
      </c>
    </row>
    <row r="32" spans="1:14" ht="19.8">
      <c r="A32" s="222" t="s">
        <v>131</v>
      </c>
      <c r="B32" s="197">
        <v>11</v>
      </c>
      <c r="C32" s="198">
        <v>488</v>
      </c>
      <c r="D32" s="198">
        <v>477</v>
      </c>
      <c r="E32" s="198">
        <v>501</v>
      </c>
      <c r="F32" s="22">
        <f t="shared" si="0"/>
        <v>978</v>
      </c>
      <c r="G32" s="43">
        <v>9</v>
      </c>
      <c r="H32" s="44">
        <v>10</v>
      </c>
      <c r="I32" s="44">
        <v>2</v>
      </c>
      <c r="J32" s="44">
        <v>1</v>
      </c>
      <c r="K32" s="44">
        <v>0</v>
      </c>
      <c r="L32" s="44">
        <v>1</v>
      </c>
      <c r="M32" s="45">
        <v>0</v>
      </c>
      <c r="N32" s="46">
        <v>0</v>
      </c>
    </row>
    <row r="33" spans="1:14" ht="19.8">
      <c r="A33" s="222" t="s">
        <v>132</v>
      </c>
      <c r="B33" s="197">
        <v>12</v>
      </c>
      <c r="C33" s="198">
        <v>489</v>
      </c>
      <c r="D33" s="198">
        <v>434</v>
      </c>
      <c r="E33" s="198">
        <v>449</v>
      </c>
      <c r="F33" s="22">
        <f t="shared" si="0"/>
        <v>883</v>
      </c>
      <c r="G33" s="43">
        <v>6</v>
      </c>
      <c r="H33" s="44">
        <v>2</v>
      </c>
      <c r="I33" s="44">
        <v>0</v>
      </c>
      <c r="J33" s="44">
        <v>1</v>
      </c>
      <c r="K33" s="44">
        <v>0</v>
      </c>
      <c r="L33" s="44">
        <v>0</v>
      </c>
      <c r="M33" s="45">
        <v>0</v>
      </c>
      <c r="N33" s="46">
        <v>0</v>
      </c>
    </row>
    <row r="34" spans="1:14" ht="19.8">
      <c r="A34" s="222" t="s">
        <v>133</v>
      </c>
      <c r="B34" s="197">
        <v>11</v>
      </c>
      <c r="C34" s="198">
        <v>386</v>
      </c>
      <c r="D34" s="198">
        <v>369</v>
      </c>
      <c r="E34" s="198">
        <v>416</v>
      </c>
      <c r="F34" s="22">
        <f t="shared" si="0"/>
        <v>785</v>
      </c>
      <c r="G34" s="43">
        <v>6</v>
      </c>
      <c r="H34" s="44">
        <v>3</v>
      </c>
      <c r="I34" s="44">
        <v>0</v>
      </c>
      <c r="J34" s="44">
        <v>2</v>
      </c>
      <c r="K34" s="44">
        <v>0</v>
      </c>
      <c r="L34" s="44">
        <v>0</v>
      </c>
      <c r="M34" s="45">
        <v>0</v>
      </c>
      <c r="N34" s="46">
        <v>0</v>
      </c>
    </row>
    <row r="35" spans="1:14" ht="19.8">
      <c r="A35" s="222" t="s">
        <v>134</v>
      </c>
      <c r="B35" s="197">
        <v>6</v>
      </c>
      <c r="C35" s="198">
        <v>341</v>
      </c>
      <c r="D35" s="198">
        <v>346</v>
      </c>
      <c r="E35" s="198">
        <v>394</v>
      </c>
      <c r="F35" s="22">
        <f t="shared" si="0"/>
        <v>740</v>
      </c>
      <c r="G35" s="43">
        <v>7</v>
      </c>
      <c r="H35" s="44">
        <v>2</v>
      </c>
      <c r="I35" s="44">
        <v>1</v>
      </c>
      <c r="J35" s="44">
        <v>1</v>
      </c>
      <c r="K35" s="44">
        <v>0</v>
      </c>
      <c r="L35" s="44">
        <v>0</v>
      </c>
      <c r="M35" s="45">
        <v>0</v>
      </c>
      <c r="N35" s="46">
        <v>0</v>
      </c>
    </row>
    <row r="36" spans="1:14" ht="19.8">
      <c r="A36" s="222" t="s">
        <v>135</v>
      </c>
      <c r="B36" s="197">
        <v>16</v>
      </c>
      <c r="C36" s="198">
        <v>618</v>
      </c>
      <c r="D36" s="198">
        <v>604</v>
      </c>
      <c r="E36" s="198">
        <v>624</v>
      </c>
      <c r="F36" s="22">
        <f t="shared" si="0"/>
        <v>1228</v>
      </c>
      <c r="G36" s="43">
        <v>6</v>
      </c>
      <c r="H36" s="44">
        <v>6</v>
      </c>
      <c r="I36" s="44">
        <v>0</v>
      </c>
      <c r="J36" s="44">
        <v>0</v>
      </c>
      <c r="K36" s="44">
        <v>2</v>
      </c>
      <c r="L36" s="44">
        <v>1</v>
      </c>
      <c r="M36" s="45">
        <v>0</v>
      </c>
      <c r="N36" s="46">
        <v>1</v>
      </c>
    </row>
    <row r="37" spans="1:14" ht="19.8">
      <c r="A37" s="221" t="s">
        <v>136</v>
      </c>
      <c r="B37" s="22">
        <f t="shared" ref="B37:N37" si="1">SUM(B5:B36)</f>
        <v>447</v>
      </c>
      <c r="C37" s="22">
        <f t="shared" si="1"/>
        <v>23600</v>
      </c>
      <c r="D37" s="22">
        <f t="shared" si="1"/>
        <v>23571</v>
      </c>
      <c r="E37" s="22">
        <f t="shared" si="1"/>
        <v>26041</v>
      </c>
      <c r="F37" s="22">
        <f t="shared" si="1"/>
        <v>49612</v>
      </c>
      <c r="G37" s="22">
        <f t="shared" si="1"/>
        <v>295</v>
      </c>
      <c r="H37" s="22">
        <f t="shared" si="1"/>
        <v>242</v>
      </c>
      <c r="I37" s="22">
        <f t="shared" si="1"/>
        <v>76</v>
      </c>
      <c r="J37" s="22">
        <f t="shared" si="1"/>
        <v>76</v>
      </c>
      <c r="K37" s="22">
        <f t="shared" si="1"/>
        <v>16</v>
      </c>
      <c r="L37" s="22">
        <f t="shared" si="1"/>
        <v>55</v>
      </c>
      <c r="M37" s="23">
        <f t="shared" si="1"/>
        <v>29</v>
      </c>
      <c r="N37" s="26">
        <f t="shared" si="1"/>
        <v>12</v>
      </c>
    </row>
    <row r="38" spans="1:14" s="70" customFormat="1" ht="26.25" customHeight="1">
      <c r="A38" s="245" t="s">
        <v>8</v>
      </c>
      <c r="B38" s="246"/>
      <c r="C38" s="61">
        <f>C37</f>
        <v>23600</v>
      </c>
      <c r="D38" s="61" t="s">
        <v>0</v>
      </c>
      <c r="E38" s="61" t="s">
        <v>9</v>
      </c>
      <c r="F38" s="61"/>
      <c r="G38" s="61">
        <f>F37</f>
        <v>49612</v>
      </c>
      <c r="H38" s="61" t="s">
        <v>10</v>
      </c>
      <c r="I38" s="61"/>
      <c r="J38" s="61"/>
      <c r="K38" s="61" t="s">
        <v>95</v>
      </c>
      <c r="L38" s="61"/>
      <c r="M38" s="68"/>
      <c r="N38" s="69"/>
    </row>
    <row r="39" spans="1:14" s="3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v>1601</v>
      </c>
      <c r="F39" s="146">
        <f>MAX(F5:F36)</f>
        <v>3979</v>
      </c>
      <c r="G39" s="88"/>
      <c r="H39" s="149" t="str">
        <f>ADDRESS(MATCH(MAX(F5:F36),F5:F36,0)+4,1)</f>
        <v>$A$21</v>
      </c>
      <c r="I39" s="88"/>
      <c r="J39" s="88"/>
      <c r="K39" s="88"/>
      <c r="L39" s="88"/>
      <c r="M39" s="142"/>
      <c r="N39" s="143"/>
    </row>
    <row r="40" spans="1:14" s="3" customFormat="1" ht="26.25" customHeight="1">
      <c r="A40" s="245" t="s">
        <v>103</v>
      </c>
      <c r="B40" s="246"/>
      <c r="C40" s="184" t="str">
        <f ca="1">INDIRECT(H40,TRUE)</f>
        <v>德政</v>
      </c>
      <c r="D40" s="185" t="s">
        <v>89</v>
      </c>
      <c r="E40" s="147">
        <f>MIN(C5:C36)</f>
        <v>332</v>
      </c>
      <c r="F40" s="148">
        <f>MIN(F5:F36)</f>
        <v>668</v>
      </c>
      <c r="G40" s="88"/>
      <c r="H40" s="149" t="str">
        <f>ADDRESS(MATCH(MIN(F5:F36),F5:F36,0)+4,1)</f>
        <v>$A$10</v>
      </c>
      <c r="I40" s="88"/>
      <c r="J40" s="88"/>
      <c r="K40" s="88"/>
      <c r="L40" s="88"/>
      <c r="M40" s="142"/>
      <c r="N40" s="143"/>
    </row>
    <row r="41" spans="1:14" s="4" customFormat="1" ht="24.9" customHeight="1">
      <c r="A41" s="241" t="s">
        <v>11</v>
      </c>
      <c r="B41" s="242"/>
      <c r="C41" s="254">
        <f>SUM(G41:G42)</f>
        <v>239</v>
      </c>
      <c r="D41" s="256" t="s">
        <v>10</v>
      </c>
      <c r="E41" s="88" t="s">
        <v>12</v>
      </c>
      <c r="F41" s="201"/>
      <c r="G41" s="88">
        <v>113</v>
      </c>
      <c r="H41" s="88" t="s">
        <v>10</v>
      </c>
      <c r="I41" s="30"/>
      <c r="J41" s="30"/>
      <c r="K41" s="24"/>
      <c r="L41" s="24"/>
      <c r="M41" s="25"/>
      <c r="N41" s="27"/>
    </row>
    <row r="42" spans="1:14" s="5" customFormat="1" ht="24.9" customHeight="1">
      <c r="A42" s="243"/>
      <c r="B42" s="244"/>
      <c r="C42" s="255"/>
      <c r="D42" s="257"/>
      <c r="E42" s="89" t="s">
        <v>13</v>
      </c>
      <c r="F42" s="89"/>
      <c r="G42" s="89">
        <v>126</v>
      </c>
      <c r="H42" s="89" t="s">
        <v>10</v>
      </c>
      <c r="I42" s="31"/>
      <c r="J42" s="31"/>
      <c r="K42" s="32"/>
      <c r="L42" s="32"/>
      <c r="M42" s="33"/>
      <c r="N42" s="34"/>
    </row>
    <row r="43" spans="1:14" s="5" customFormat="1" ht="24.9" customHeight="1">
      <c r="A43" s="241" t="s">
        <v>17</v>
      </c>
      <c r="B43" s="247"/>
      <c r="C43" s="250">
        <f>K37</f>
        <v>16</v>
      </c>
      <c r="D43" s="250" t="s">
        <v>18</v>
      </c>
      <c r="E43" s="207" t="s">
        <v>164</v>
      </c>
      <c r="F43" s="88"/>
      <c r="G43" s="88"/>
      <c r="H43" s="88"/>
      <c r="I43" s="30"/>
      <c r="J43" s="30"/>
      <c r="K43" s="202"/>
      <c r="L43" s="202"/>
      <c r="M43" s="203"/>
      <c r="N43" s="204"/>
    </row>
    <row r="44" spans="1:14" s="6" customFormat="1" ht="24.9" customHeight="1">
      <c r="A44" s="248"/>
      <c r="B44" s="249"/>
      <c r="C44" s="251"/>
      <c r="D44" s="251"/>
      <c r="E44" s="70" t="s">
        <v>165</v>
      </c>
      <c r="F44" s="205"/>
      <c r="G44" s="205"/>
      <c r="H44" s="205"/>
      <c r="I44" s="205"/>
      <c r="J44" s="205"/>
      <c r="K44" s="205"/>
      <c r="L44" s="205"/>
      <c r="M44" s="205"/>
      <c r="N44" s="206"/>
    </row>
    <row r="45" spans="1:14" s="66" customFormat="1" ht="26.25" customHeight="1">
      <c r="A45" s="245" t="s">
        <v>15</v>
      </c>
      <c r="B45" s="246"/>
      <c r="C45" s="61">
        <f>L37</f>
        <v>55</v>
      </c>
      <c r="D45" s="61" t="s">
        <v>10</v>
      </c>
      <c r="E45" s="61"/>
      <c r="F45" s="61"/>
      <c r="G45" s="62"/>
      <c r="H45" s="61"/>
      <c r="I45" s="61"/>
      <c r="J45" s="61"/>
      <c r="K45" s="63"/>
      <c r="L45" s="63"/>
      <c r="M45" s="64"/>
      <c r="N45" s="65"/>
    </row>
    <row r="46" spans="1:14" s="67" customFormat="1" ht="26.25" customHeight="1">
      <c r="A46" s="245" t="s">
        <v>14</v>
      </c>
      <c r="B46" s="246"/>
      <c r="C46" s="61">
        <f>M37</f>
        <v>29</v>
      </c>
      <c r="D46" s="61" t="s">
        <v>24</v>
      </c>
      <c r="E46" s="61" t="s">
        <v>166</v>
      </c>
      <c r="F46" s="61"/>
      <c r="G46" s="61"/>
      <c r="H46" s="61"/>
      <c r="I46" s="61"/>
      <c r="J46" s="61"/>
      <c r="K46" s="63"/>
      <c r="L46" s="63"/>
      <c r="M46" s="64"/>
      <c r="N46" s="65"/>
    </row>
    <row r="47" spans="1:14" s="71" customFormat="1" ht="26.25" customHeight="1">
      <c r="A47" s="239" t="s">
        <v>149</v>
      </c>
      <c r="B47" s="240"/>
      <c r="C47" s="61">
        <f>N37</f>
        <v>12</v>
      </c>
      <c r="D47" s="61" t="s">
        <v>24</v>
      </c>
      <c r="E47" s="61" t="s">
        <v>167</v>
      </c>
      <c r="F47" s="61"/>
      <c r="G47" s="61"/>
      <c r="H47" s="61"/>
      <c r="I47" s="61"/>
      <c r="J47" s="61"/>
      <c r="K47" s="63"/>
      <c r="L47" s="63"/>
      <c r="M47" s="64"/>
      <c r="N47" s="65"/>
    </row>
    <row r="48" spans="1:14" s="66" customFormat="1" ht="26.25" customHeight="1">
      <c r="A48" s="245" t="s">
        <v>101</v>
      </c>
      <c r="B48" s="246"/>
      <c r="C48" s="61">
        <f>G37</f>
        <v>295</v>
      </c>
      <c r="D48" s="72" t="s">
        <v>10</v>
      </c>
      <c r="E48" s="61" t="s">
        <v>16</v>
      </c>
      <c r="F48" s="61"/>
      <c r="G48" s="61">
        <f>H37</f>
        <v>242</v>
      </c>
      <c r="H48" s="72" t="s">
        <v>10</v>
      </c>
      <c r="I48" s="61"/>
      <c r="J48" s="61"/>
      <c r="K48" s="63"/>
      <c r="L48" s="63"/>
      <c r="M48" s="64"/>
      <c r="N48" s="65"/>
    </row>
    <row r="49" spans="1:14" s="79" customFormat="1" ht="26.25" customHeight="1" thickBot="1">
      <c r="A49" s="237" t="s">
        <v>168</v>
      </c>
      <c r="B49" s="238"/>
      <c r="C49" s="73">
        <v>9</v>
      </c>
      <c r="D49" s="183" t="s">
        <v>80</v>
      </c>
      <c r="E49" s="74">
        <v>0</v>
      </c>
      <c r="F49" s="75" t="s">
        <v>169</v>
      </c>
      <c r="G49" s="74">
        <v>14</v>
      </c>
      <c r="H49" s="76"/>
      <c r="I49" s="238" t="s">
        <v>170</v>
      </c>
      <c r="J49" s="238"/>
      <c r="K49" s="74">
        <v>14</v>
      </c>
      <c r="L49" s="76"/>
      <c r="M49" s="77"/>
      <c r="N49" s="78"/>
    </row>
    <row r="50" spans="1:14">
      <c r="C50" s="2"/>
    </row>
  </sheetData>
  <mergeCells count="28">
    <mergeCell ref="A1:L1"/>
    <mergeCell ref="I3:I4"/>
    <mergeCell ref="C41:C42"/>
    <mergeCell ref="D41:D42"/>
    <mergeCell ref="B3:B4"/>
    <mergeCell ref="C3:C4"/>
    <mergeCell ref="G3:G4"/>
    <mergeCell ref="H3:H4"/>
    <mergeCell ref="A38:B38"/>
    <mergeCell ref="A3:A4"/>
    <mergeCell ref="A39:B39"/>
    <mergeCell ref="A40:B40"/>
    <mergeCell ref="A49:B49"/>
    <mergeCell ref="I49:J49"/>
    <mergeCell ref="A47:B47"/>
    <mergeCell ref="A41:B42"/>
    <mergeCell ref="A45:B45"/>
    <mergeCell ref="A46:B46"/>
    <mergeCell ref="A43:B44"/>
    <mergeCell ref="C43:C44"/>
    <mergeCell ref="D43:D44"/>
    <mergeCell ref="A48:B48"/>
    <mergeCell ref="M3:M4"/>
    <mergeCell ref="N3:N4"/>
    <mergeCell ref="K2:N2"/>
    <mergeCell ref="J3:J4"/>
    <mergeCell ref="K3:K4"/>
    <mergeCell ref="L3:L4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abSelected="1"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2" width="7.6640625" customWidth="1"/>
    <col min="13" max="14" width="7.6640625" style="12" customWidth="1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187"/>
      <c r="N1" s="187"/>
    </row>
    <row r="2" spans="1:14" ht="28.5" customHeight="1" thickBot="1">
      <c r="A2" s="48"/>
      <c r="B2" s="49"/>
      <c r="C2" s="47"/>
      <c r="D2" s="49"/>
      <c r="E2" s="49"/>
      <c r="F2" s="49"/>
      <c r="G2" s="49"/>
      <c r="H2" s="49"/>
      <c r="I2" s="49"/>
      <c r="J2" s="53"/>
      <c r="K2" s="284" t="s">
        <v>161</v>
      </c>
      <c r="L2" s="284"/>
      <c r="M2" s="284"/>
      <c r="N2" s="284"/>
    </row>
    <row r="3" spans="1:14" ht="19.8">
      <c r="A3" s="285" t="s">
        <v>81</v>
      </c>
      <c r="B3" s="278" t="s">
        <v>82</v>
      </c>
      <c r="C3" s="278" t="s">
        <v>44</v>
      </c>
      <c r="D3" s="193" t="s">
        <v>10</v>
      </c>
      <c r="E3" s="194" t="s">
        <v>93</v>
      </c>
      <c r="F3" s="195" t="s">
        <v>94</v>
      </c>
      <c r="G3" s="278" t="s">
        <v>5</v>
      </c>
      <c r="H3" s="278" t="s">
        <v>4</v>
      </c>
      <c r="I3" s="278" t="s">
        <v>6</v>
      </c>
      <c r="J3" s="278" t="s">
        <v>7</v>
      </c>
      <c r="K3" s="278" t="s">
        <v>45</v>
      </c>
      <c r="L3" s="278" t="s">
        <v>46</v>
      </c>
      <c r="M3" s="265" t="s">
        <v>144</v>
      </c>
      <c r="N3" s="267" t="s">
        <v>146</v>
      </c>
    </row>
    <row r="4" spans="1:14" s="1" customFormat="1" ht="19.8">
      <c r="A4" s="286"/>
      <c r="B4" s="279"/>
      <c r="C4" s="279"/>
      <c r="D4" s="50" t="s">
        <v>1</v>
      </c>
      <c r="E4" s="50" t="s">
        <v>2</v>
      </c>
      <c r="F4" s="50" t="s">
        <v>88</v>
      </c>
      <c r="G4" s="279"/>
      <c r="H4" s="279"/>
      <c r="I4" s="279"/>
      <c r="J4" s="279"/>
      <c r="K4" s="279"/>
      <c r="L4" s="279"/>
      <c r="M4" s="266"/>
      <c r="N4" s="268"/>
    </row>
    <row r="5" spans="1:14" ht="19.8">
      <c r="A5" s="222" t="s">
        <v>104</v>
      </c>
      <c r="B5" s="51">
        <v>15</v>
      </c>
      <c r="C5" s="188">
        <v>954</v>
      </c>
      <c r="D5" s="188">
        <v>865</v>
      </c>
      <c r="E5" s="188">
        <v>987</v>
      </c>
      <c r="F5" s="51">
        <f t="shared" ref="F5:F26" si="0">SUM(D5:E5)</f>
        <v>1852</v>
      </c>
      <c r="G5" s="176">
        <v>6</v>
      </c>
      <c r="H5" s="177">
        <v>8</v>
      </c>
      <c r="I5" s="177">
        <v>7</v>
      </c>
      <c r="J5" s="177">
        <v>5</v>
      </c>
      <c r="K5" s="177">
        <v>1</v>
      </c>
      <c r="L5" s="177">
        <v>2</v>
      </c>
      <c r="M5" s="178">
        <v>1</v>
      </c>
      <c r="N5" s="179">
        <v>1</v>
      </c>
    </row>
    <row r="6" spans="1:14" ht="19.8">
      <c r="A6" s="222" t="s">
        <v>105</v>
      </c>
      <c r="B6" s="51">
        <v>11</v>
      </c>
      <c r="C6" s="188">
        <v>563</v>
      </c>
      <c r="D6" s="188">
        <v>486</v>
      </c>
      <c r="E6" s="188">
        <v>563</v>
      </c>
      <c r="F6" s="51">
        <f t="shared" si="0"/>
        <v>1049</v>
      </c>
      <c r="G6" s="176">
        <v>5</v>
      </c>
      <c r="H6" s="177">
        <v>7</v>
      </c>
      <c r="I6" s="177">
        <v>4</v>
      </c>
      <c r="J6" s="177">
        <v>5</v>
      </c>
      <c r="K6" s="177">
        <v>0</v>
      </c>
      <c r="L6" s="177">
        <v>2</v>
      </c>
      <c r="M6" s="178">
        <v>1</v>
      </c>
      <c r="N6" s="179">
        <v>1</v>
      </c>
    </row>
    <row r="7" spans="1:14" ht="19.8">
      <c r="A7" s="222" t="s">
        <v>106</v>
      </c>
      <c r="B7" s="51">
        <v>17</v>
      </c>
      <c r="C7" s="188">
        <v>1536</v>
      </c>
      <c r="D7" s="188">
        <v>1448</v>
      </c>
      <c r="E7" s="188">
        <v>1814</v>
      </c>
      <c r="F7" s="51">
        <f t="shared" si="0"/>
        <v>3262</v>
      </c>
      <c r="G7" s="176">
        <v>12</v>
      </c>
      <c r="H7" s="177">
        <v>13</v>
      </c>
      <c r="I7" s="177">
        <v>4</v>
      </c>
      <c r="J7" s="177">
        <v>7</v>
      </c>
      <c r="K7" s="177">
        <v>3</v>
      </c>
      <c r="L7" s="177">
        <v>0</v>
      </c>
      <c r="M7" s="178">
        <v>2</v>
      </c>
      <c r="N7" s="179">
        <v>0</v>
      </c>
    </row>
    <row r="8" spans="1:14" ht="19.8">
      <c r="A8" s="222" t="s">
        <v>107</v>
      </c>
      <c r="B8" s="51">
        <v>15</v>
      </c>
      <c r="C8" s="188">
        <v>537</v>
      </c>
      <c r="D8" s="188">
        <v>526</v>
      </c>
      <c r="E8" s="188">
        <v>557</v>
      </c>
      <c r="F8" s="51">
        <f t="shared" si="0"/>
        <v>1083</v>
      </c>
      <c r="G8" s="176">
        <v>2</v>
      </c>
      <c r="H8" s="177">
        <v>1</v>
      </c>
      <c r="I8" s="177">
        <v>0</v>
      </c>
      <c r="J8" s="177">
        <v>0</v>
      </c>
      <c r="K8" s="177">
        <v>2</v>
      </c>
      <c r="L8" s="177">
        <v>3</v>
      </c>
      <c r="M8" s="178">
        <v>0</v>
      </c>
      <c r="N8" s="179">
        <v>0</v>
      </c>
    </row>
    <row r="9" spans="1:14" ht="19.8">
      <c r="A9" s="222" t="s">
        <v>108</v>
      </c>
      <c r="B9" s="51">
        <v>17</v>
      </c>
      <c r="C9" s="188">
        <v>688</v>
      </c>
      <c r="D9" s="188">
        <v>650</v>
      </c>
      <c r="E9" s="188">
        <v>739</v>
      </c>
      <c r="F9" s="51">
        <f t="shared" si="0"/>
        <v>1389</v>
      </c>
      <c r="G9" s="176">
        <v>9</v>
      </c>
      <c r="H9" s="177">
        <v>7</v>
      </c>
      <c r="I9" s="177">
        <v>6</v>
      </c>
      <c r="J9" s="177">
        <v>6</v>
      </c>
      <c r="K9" s="177">
        <v>0</v>
      </c>
      <c r="L9" s="177">
        <v>3</v>
      </c>
      <c r="M9" s="178">
        <v>0</v>
      </c>
      <c r="N9" s="179">
        <v>0</v>
      </c>
    </row>
    <row r="10" spans="1:14" ht="19.8">
      <c r="A10" s="222" t="s">
        <v>109</v>
      </c>
      <c r="B10" s="51">
        <v>7</v>
      </c>
      <c r="C10" s="188">
        <v>341</v>
      </c>
      <c r="D10" s="188">
        <v>311</v>
      </c>
      <c r="E10" s="188">
        <v>364</v>
      </c>
      <c r="F10" s="51">
        <f t="shared" si="0"/>
        <v>675</v>
      </c>
      <c r="G10" s="176">
        <v>4</v>
      </c>
      <c r="H10" s="177">
        <v>1</v>
      </c>
      <c r="I10" s="177">
        <v>2</v>
      </c>
      <c r="J10" s="177">
        <v>5</v>
      </c>
      <c r="K10" s="177">
        <v>0</v>
      </c>
      <c r="L10" s="177">
        <v>0</v>
      </c>
      <c r="M10" s="178">
        <v>0</v>
      </c>
      <c r="N10" s="179">
        <v>0</v>
      </c>
    </row>
    <row r="11" spans="1:14" ht="19.8">
      <c r="A11" s="222" t="s">
        <v>110</v>
      </c>
      <c r="B11" s="51">
        <v>7</v>
      </c>
      <c r="C11" s="188">
        <v>631</v>
      </c>
      <c r="D11" s="188">
        <v>484</v>
      </c>
      <c r="E11" s="188">
        <v>626</v>
      </c>
      <c r="F11" s="51">
        <f t="shared" si="0"/>
        <v>1110</v>
      </c>
      <c r="G11" s="176">
        <v>5</v>
      </c>
      <c r="H11" s="177">
        <v>5</v>
      </c>
      <c r="I11" s="177">
        <v>1</v>
      </c>
      <c r="J11" s="177">
        <v>1</v>
      </c>
      <c r="K11" s="177">
        <v>0</v>
      </c>
      <c r="L11" s="177">
        <v>0</v>
      </c>
      <c r="M11" s="178">
        <v>0</v>
      </c>
      <c r="N11" s="179">
        <v>0</v>
      </c>
    </row>
    <row r="12" spans="1:14" ht="19.8">
      <c r="A12" s="222" t="s">
        <v>111</v>
      </c>
      <c r="B12" s="51">
        <v>15</v>
      </c>
      <c r="C12" s="188">
        <v>949</v>
      </c>
      <c r="D12" s="188">
        <v>961</v>
      </c>
      <c r="E12" s="188">
        <v>1010</v>
      </c>
      <c r="F12" s="51">
        <f t="shared" si="0"/>
        <v>1971</v>
      </c>
      <c r="G12" s="176">
        <v>18</v>
      </c>
      <c r="H12" s="177">
        <v>14</v>
      </c>
      <c r="I12" s="177">
        <v>3</v>
      </c>
      <c r="J12" s="177">
        <v>6</v>
      </c>
      <c r="K12" s="177">
        <v>1</v>
      </c>
      <c r="L12" s="177">
        <v>3</v>
      </c>
      <c r="M12" s="178">
        <v>2</v>
      </c>
      <c r="N12" s="179">
        <v>0</v>
      </c>
    </row>
    <row r="13" spans="1:14" ht="19.8">
      <c r="A13" s="222" t="s">
        <v>112</v>
      </c>
      <c r="B13" s="51">
        <v>12</v>
      </c>
      <c r="C13" s="188">
        <v>474</v>
      </c>
      <c r="D13" s="188">
        <v>477</v>
      </c>
      <c r="E13" s="188">
        <v>496</v>
      </c>
      <c r="F13" s="51">
        <f t="shared" si="0"/>
        <v>973</v>
      </c>
      <c r="G13" s="176">
        <v>6</v>
      </c>
      <c r="H13" s="177">
        <v>3</v>
      </c>
      <c r="I13" s="177">
        <v>1</v>
      </c>
      <c r="J13" s="177">
        <v>0</v>
      </c>
      <c r="K13" s="177">
        <v>0</v>
      </c>
      <c r="L13" s="177">
        <v>0</v>
      </c>
      <c r="M13" s="178">
        <v>1</v>
      </c>
      <c r="N13" s="179">
        <v>0</v>
      </c>
    </row>
    <row r="14" spans="1:14" ht="19.8">
      <c r="A14" s="222" t="s">
        <v>113</v>
      </c>
      <c r="B14" s="51">
        <v>8</v>
      </c>
      <c r="C14" s="188">
        <v>349</v>
      </c>
      <c r="D14" s="188">
        <v>376</v>
      </c>
      <c r="E14" s="188">
        <v>361</v>
      </c>
      <c r="F14" s="51">
        <f t="shared" si="0"/>
        <v>737</v>
      </c>
      <c r="G14" s="176">
        <v>3</v>
      </c>
      <c r="H14" s="177">
        <v>6</v>
      </c>
      <c r="I14" s="177">
        <v>1</v>
      </c>
      <c r="J14" s="177">
        <v>0</v>
      </c>
      <c r="K14" s="177">
        <v>0</v>
      </c>
      <c r="L14" s="177">
        <v>0</v>
      </c>
      <c r="M14" s="178">
        <v>0</v>
      </c>
      <c r="N14" s="179">
        <v>0</v>
      </c>
    </row>
    <row r="15" spans="1:14" ht="19.8">
      <c r="A15" s="222" t="s">
        <v>114</v>
      </c>
      <c r="B15" s="51">
        <v>17</v>
      </c>
      <c r="C15" s="188">
        <v>770</v>
      </c>
      <c r="D15" s="188">
        <v>704</v>
      </c>
      <c r="E15" s="188">
        <v>792</v>
      </c>
      <c r="F15" s="51">
        <f t="shared" si="0"/>
        <v>1496</v>
      </c>
      <c r="G15" s="176">
        <v>15</v>
      </c>
      <c r="H15" s="177">
        <v>8</v>
      </c>
      <c r="I15" s="177">
        <v>1</v>
      </c>
      <c r="J15" s="177">
        <v>4</v>
      </c>
      <c r="K15" s="177">
        <v>2</v>
      </c>
      <c r="L15" s="177">
        <v>2</v>
      </c>
      <c r="M15" s="178">
        <v>1</v>
      </c>
      <c r="N15" s="179">
        <v>0</v>
      </c>
    </row>
    <row r="16" spans="1:14" ht="19.8">
      <c r="A16" s="222" t="s">
        <v>115</v>
      </c>
      <c r="B16" s="51">
        <v>11</v>
      </c>
      <c r="C16" s="188">
        <v>472</v>
      </c>
      <c r="D16" s="188">
        <v>411</v>
      </c>
      <c r="E16" s="188">
        <v>405</v>
      </c>
      <c r="F16" s="51">
        <f t="shared" si="0"/>
        <v>816</v>
      </c>
      <c r="G16" s="176">
        <v>12</v>
      </c>
      <c r="H16" s="177">
        <v>4</v>
      </c>
      <c r="I16" s="177">
        <v>4</v>
      </c>
      <c r="J16" s="177">
        <v>2</v>
      </c>
      <c r="K16" s="177">
        <v>0</v>
      </c>
      <c r="L16" s="177">
        <v>1</v>
      </c>
      <c r="M16" s="178">
        <v>2</v>
      </c>
      <c r="N16" s="179">
        <v>0</v>
      </c>
    </row>
    <row r="17" spans="1:14" ht="19.8">
      <c r="A17" s="222" t="s">
        <v>116</v>
      </c>
      <c r="B17" s="51">
        <v>22</v>
      </c>
      <c r="C17" s="188">
        <v>1230</v>
      </c>
      <c r="D17" s="188">
        <v>1313</v>
      </c>
      <c r="E17" s="188">
        <v>1428</v>
      </c>
      <c r="F17" s="51">
        <f t="shared" si="0"/>
        <v>2741</v>
      </c>
      <c r="G17" s="176">
        <v>41</v>
      </c>
      <c r="H17" s="177">
        <v>12</v>
      </c>
      <c r="I17" s="177">
        <v>6</v>
      </c>
      <c r="J17" s="177">
        <v>8</v>
      </c>
      <c r="K17" s="177">
        <v>1</v>
      </c>
      <c r="L17" s="177">
        <v>4</v>
      </c>
      <c r="M17" s="178">
        <v>0</v>
      </c>
      <c r="N17" s="179">
        <v>0</v>
      </c>
    </row>
    <row r="18" spans="1:14" ht="19.8">
      <c r="A18" s="222" t="s">
        <v>117</v>
      </c>
      <c r="B18" s="51">
        <v>19</v>
      </c>
      <c r="C18" s="188">
        <v>1579</v>
      </c>
      <c r="D18" s="188">
        <v>1754</v>
      </c>
      <c r="E18" s="188">
        <v>1965</v>
      </c>
      <c r="F18" s="51">
        <f t="shared" si="0"/>
        <v>3719</v>
      </c>
      <c r="G18" s="176">
        <v>13</v>
      </c>
      <c r="H18" s="177">
        <v>21</v>
      </c>
      <c r="I18" s="177">
        <v>6</v>
      </c>
      <c r="J18" s="177">
        <v>8</v>
      </c>
      <c r="K18" s="177">
        <v>1</v>
      </c>
      <c r="L18" s="177">
        <v>1</v>
      </c>
      <c r="M18" s="178">
        <v>1</v>
      </c>
      <c r="N18" s="179">
        <v>1</v>
      </c>
    </row>
    <row r="19" spans="1:14" ht="19.8">
      <c r="A19" s="222" t="s">
        <v>118</v>
      </c>
      <c r="B19" s="51">
        <v>22</v>
      </c>
      <c r="C19" s="188">
        <v>1144</v>
      </c>
      <c r="D19" s="188">
        <v>1298</v>
      </c>
      <c r="E19" s="188">
        <v>1422</v>
      </c>
      <c r="F19" s="51">
        <f t="shared" si="0"/>
        <v>2720</v>
      </c>
      <c r="G19" s="176">
        <v>19</v>
      </c>
      <c r="H19" s="177">
        <v>5</v>
      </c>
      <c r="I19" s="177">
        <v>7</v>
      </c>
      <c r="J19" s="177">
        <v>7</v>
      </c>
      <c r="K19" s="177">
        <v>1</v>
      </c>
      <c r="L19" s="177">
        <v>3</v>
      </c>
      <c r="M19" s="178">
        <v>1</v>
      </c>
      <c r="N19" s="179">
        <v>2</v>
      </c>
    </row>
    <row r="20" spans="1:14" ht="19.8">
      <c r="A20" s="222" t="s">
        <v>119</v>
      </c>
      <c r="B20" s="51">
        <v>19</v>
      </c>
      <c r="C20" s="188">
        <v>792</v>
      </c>
      <c r="D20" s="188">
        <v>860</v>
      </c>
      <c r="E20" s="188">
        <v>1014</v>
      </c>
      <c r="F20" s="51">
        <f t="shared" si="0"/>
        <v>1874</v>
      </c>
      <c r="G20" s="176">
        <v>12</v>
      </c>
      <c r="H20" s="177">
        <v>6</v>
      </c>
      <c r="I20" s="177">
        <v>0</v>
      </c>
      <c r="J20" s="177">
        <v>2</v>
      </c>
      <c r="K20" s="177">
        <v>0</v>
      </c>
      <c r="L20" s="177">
        <v>2</v>
      </c>
      <c r="M20" s="178">
        <v>0</v>
      </c>
      <c r="N20" s="179">
        <v>0</v>
      </c>
    </row>
    <row r="21" spans="1:14" ht="19.8">
      <c r="A21" s="222" t="s">
        <v>120</v>
      </c>
      <c r="B21" s="51">
        <v>21</v>
      </c>
      <c r="C21" s="188">
        <v>1633</v>
      </c>
      <c r="D21" s="188">
        <v>1868</v>
      </c>
      <c r="E21" s="188">
        <v>2140</v>
      </c>
      <c r="F21" s="51">
        <f t="shared" si="0"/>
        <v>4008</v>
      </c>
      <c r="G21" s="176">
        <v>11</v>
      </c>
      <c r="H21" s="177">
        <v>22</v>
      </c>
      <c r="I21" s="177">
        <v>8</v>
      </c>
      <c r="J21" s="177">
        <v>6</v>
      </c>
      <c r="K21" s="177">
        <v>0</v>
      </c>
      <c r="L21" s="177">
        <v>5</v>
      </c>
      <c r="M21" s="178">
        <v>1</v>
      </c>
      <c r="N21" s="179">
        <v>1</v>
      </c>
    </row>
    <row r="22" spans="1:14" ht="19.8">
      <c r="A22" s="222" t="s">
        <v>121</v>
      </c>
      <c r="B22" s="51">
        <v>11</v>
      </c>
      <c r="C22" s="188">
        <v>765</v>
      </c>
      <c r="D22" s="188">
        <v>663</v>
      </c>
      <c r="E22" s="188">
        <v>765</v>
      </c>
      <c r="F22" s="51">
        <f t="shared" si="0"/>
        <v>1428</v>
      </c>
      <c r="G22" s="176">
        <v>4</v>
      </c>
      <c r="H22" s="177">
        <v>15</v>
      </c>
      <c r="I22" s="177">
        <v>8</v>
      </c>
      <c r="J22" s="177">
        <v>3</v>
      </c>
      <c r="K22" s="177">
        <v>0</v>
      </c>
      <c r="L22" s="177">
        <v>0</v>
      </c>
      <c r="M22" s="178">
        <v>2</v>
      </c>
      <c r="N22" s="179">
        <v>0</v>
      </c>
    </row>
    <row r="23" spans="1:14" ht="19.8">
      <c r="A23" s="222" t="s">
        <v>122</v>
      </c>
      <c r="B23" s="51">
        <v>12</v>
      </c>
      <c r="C23" s="188">
        <v>576</v>
      </c>
      <c r="D23" s="188">
        <v>541</v>
      </c>
      <c r="E23" s="188">
        <v>598</v>
      </c>
      <c r="F23" s="51">
        <f t="shared" si="0"/>
        <v>1139</v>
      </c>
      <c r="G23" s="176">
        <v>8</v>
      </c>
      <c r="H23" s="177">
        <v>9</v>
      </c>
      <c r="I23" s="177">
        <v>5</v>
      </c>
      <c r="J23" s="177">
        <v>4</v>
      </c>
      <c r="K23" s="177">
        <v>0</v>
      </c>
      <c r="L23" s="177">
        <v>0</v>
      </c>
      <c r="M23" s="178">
        <v>0</v>
      </c>
      <c r="N23" s="179">
        <v>0</v>
      </c>
    </row>
    <row r="24" spans="1:14" ht="19.8">
      <c r="A24" s="222" t="s">
        <v>123</v>
      </c>
      <c r="B24" s="51">
        <v>12</v>
      </c>
      <c r="C24" s="188">
        <v>442</v>
      </c>
      <c r="D24" s="188">
        <v>445</v>
      </c>
      <c r="E24" s="188">
        <v>395</v>
      </c>
      <c r="F24" s="51">
        <f t="shared" si="0"/>
        <v>840</v>
      </c>
      <c r="G24" s="176">
        <v>1</v>
      </c>
      <c r="H24" s="177">
        <v>2</v>
      </c>
      <c r="I24" s="177">
        <v>4</v>
      </c>
      <c r="J24" s="177">
        <v>4</v>
      </c>
      <c r="K24" s="177">
        <v>1</v>
      </c>
      <c r="L24" s="177">
        <v>0</v>
      </c>
      <c r="M24" s="178">
        <v>0</v>
      </c>
      <c r="N24" s="179">
        <v>1</v>
      </c>
    </row>
    <row r="25" spans="1:14" ht="19.8">
      <c r="A25" s="222" t="s">
        <v>124</v>
      </c>
      <c r="B25" s="51">
        <v>12</v>
      </c>
      <c r="C25" s="188">
        <v>556</v>
      </c>
      <c r="D25" s="188">
        <v>503</v>
      </c>
      <c r="E25" s="188">
        <v>548</v>
      </c>
      <c r="F25" s="51">
        <f t="shared" si="0"/>
        <v>1051</v>
      </c>
      <c r="G25" s="176">
        <v>8</v>
      </c>
      <c r="H25" s="177">
        <v>4</v>
      </c>
      <c r="I25" s="177">
        <v>1</v>
      </c>
      <c r="J25" s="177">
        <v>4</v>
      </c>
      <c r="K25" s="177">
        <v>0</v>
      </c>
      <c r="L25" s="177">
        <v>1</v>
      </c>
      <c r="M25" s="178">
        <v>0</v>
      </c>
      <c r="N25" s="179">
        <v>1</v>
      </c>
    </row>
    <row r="26" spans="1:14" ht="19.8">
      <c r="A26" s="222" t="s">
        <v>125</v>
      </c>
      <c r="B26" s="51">
        <v>22</v>
      </c>
      <c r="C26" s="188">
        <v>995</v>
      </c>
      <c r="D26" s="188">
        <v>1026</v>
      </c>
      <c r="E26" s="188">
        <v>1048</v>
      </c>
      <c r="F26" s="51">
        <f t="shared" si="0"/>
        <v>2074</v>
      </c>
      <c r="G26" s="176">
        <v>8</v>
      </c>
      <c r="H26" s="177">
        <v>12</v>
      </c>
      <c r="I26" s="177">
        <v>5</v>
      </c>
      <c r="J26" s="177">
        <v>0</v>
      </c>
      <c r="K26" s="177">
        <v>2</v>
      </c>
      <c r="L26" s="177">
        <v>1</v>
      </c>
      <c r="M26" s="178">
        <v>0</v>
      </c>
      <c r="N26" s="179">
        <v>0</v>
      </c>
    </row>
    <row r="27" spans="1:14" ht="19.8">
      <c r="A27" s="222" t="s">
        <v>126</v>
      </c>
      <c r="B27" s="51">
        <v>24</v>
      </c>
      <c r="C27" s="188">
        <v>1633</v>
      </c>
      <c r="D27" s="188">
        <v>1547</v>
      </c>
      <c r="E27" s="188">
        <v>1607</v>
      </c>
      <c r="F27" s="51">
        <f>D27+E27</f>
        <v>3154</v>
      </c>
      <c r="G27" s="176">
        <v>16</v>
      </c>
      <c r="H27" s="177">
        <v>13</v>
      </c>
      <c r="I27" s="177">
        <v>12</v>
      </c>
      <c r="J27" s="177">
        <v>3</v>
      </c>
      <c r="K27" s="177">
        <v>1</v>
      </c>
      <c r="L27" s="177">
        <v>6</v>
      </c>
      <c r="M27" s="178">
        <v>0</v>
      </c>
      <c r="N27" s="179">
        <v>0</v>
      </c>
    </row>
    <row r="28" spans="1:14" ht="19.8">
      <c r="A28" s="222" t="s">
        <v>127</v>
      </c>
      <c r="B28" s="51">
        <v>10</v>
      </c>
      <c r="C28" s="188">
        <v>347</v>
      </c>
      <c r="D28" s="188">
        <v>337</v>
      </c>
      <c r="E28" s="188">
        <v>355</v>
      </c>
      <c r="F28" s="51">
        <f t="shared" ref="F28:F36" si="1">SUM(D28:E28)</f>
        <v>692</v>
      </c>
      <c r="G28" s="176">
        <v>2</v>
      </c>
      <c r="H28" s="177">
        <v>4</v>
      </c>
      <c r="I28" s="177">
        <v>1</v>
      </c>
      <c r="J28" s="177">
        <v>1</v>
      </c>
      <c r="K28" s="177">
        <v>0</v>
      </c>
      <c r="L28" s="177">
        <v>2</v>
      </c>
      <c r="M28" s="178">
        <v>0</v>
      </c>
      <c r="N28" s="179">
        <v>0</v>
      </c>
    </row>
    <row r="29" spans="1:14" ht="19.8">
      <c r="A29" s="222" t="s">
        <v>128</v>
      </c>
      <c r="B29" s="51">
        <v>13</v>
      </c>
      <c r="C29" s="188">
        <v>579</v>
      </c>
      <c r="D29" s="188">
        <v>517</v>
      </c>
      <c r="E29" s="188">
        <v>606</v>
      </c>
      <c r="F29" s="51">
        <f t="shared" si="1"/>
        <v>1123</v>
      </c>
      <c r="G29" s="176">
        <v>14</v>
      </c>
      <c r="H29" s="177">
        <v>14</v>
      </c>
      <c r="I29" s="177">
        <v>1</v>
      </c>
      <c r="J29" s="177">
        <v>2</v>
      </c>
      <c r="K29" s="177">
        <v>0</v>
      </c>
      <c r="L29" s="177">
        <v>2</v>
      </c>
      <c r="M29" s="178">
        <v>0</v>
      </c>
      <c r="N29" s="179">
        <v>2</v>
      </c>
    </row>
    <row r="30" spans="1:14" ht="19.8">
      <c r="A30" s="222" t="s">
        <v>129</v>
      </c>
      <c r="B30" s="51">
        <v>10</v>
      </c>
      <c r="C30" s="188">
        <v>619</v>
      </c>
      <c r="D30" s="188">
        <v>493</v>
      </c>
      <c r="E30" s="188">
        <v>552</v>
      </c>
      <c r="F30" s="51">
        <f t="shared" si="1"/>
        <v>1045</v>
      </c>
      <c r="G30" s="176">
        <v>9</v>
      </c>
      <c r="H30" s="177">
        <v>18</v>
      </c>
      <c r="I30" s="177">
        <v>3</v>
      </c>
      <c r="J30" s="177">
        <v>9</v>
      </c>
      <c r="K30" s="177">
        <v>1</v>
      </c>
      <c r="L30" s="177">
        <v>0</v>
      </c>
      <c r="M30" s="178">
        <v>1</v>
      </c>
      <c r="N30" s="179">
        <v>1</v>
      </c>
    </row>
    <row r="31" spans="1:14" ht="19.8">
      <c r="A31" s="222" t="s">
        <v>130</v>
      </c>
      <c r="B31" s="51">
        <v>10</v>
      </c>
      <c r="C31" s="188">
        <v>526</v>
      </c>
      <c r="D31" s="188">
        <v>463</v>
      </c>
      <c r="E31" s="188">
        <v>497</v>
      </c>
      <c r="F31" s="51">
        <f t="shared" si="1"/>
        <v>960</v>
      </c>
      <c r="G31" s="176">
        <v>5</v>
      </c>
      <c r="H31" s="177">
        <v>9</v>
      </c>
      <c r="I31" s="177">
        <v>2</v>
      </c>
      <c r="J31" s="177">
        <v>2</v>
      </c>
      <c r="K31" s="177">
        <v>0</v>
      </c>
      <c r="L31" s="177">
        <v>3</v>
      </c>
      <c r="M31" s="178">
        <v>0</v>
      </c>
      <c r="N31" s="179">
        <v>0</v>
      </c>
    </row>
    <row r="32" spans="1:14" ht="19.8">
      <c r="A32" s="222" t="s">
        <v>131</v>
      </c>
      <c r="B32" s="51">
        <v>11</v>
      </c>
      <c r="C32" s="188">
        <v>492</v>
      </c>
      <c r="D32" s="188">
        <v>472</v>
      </c>
      <c r="E32" s="188">
        <v>493</v>
      </c>
      <c r="F32" s="51">
        <f t="shared" si="1"/>
        <v>965</v>
      </c>
      <c r="G32" s="176">
        <v>6</v>
      </c>
      <c r="H32" s="177">
        <v>4</v>
      </c>
      <c r="I32" s="177">
        <v>0</v>
      </c>
      <c r="J32" s="177">
        <v>0</v>
      </c>
      <c r="K32" s="177">
        <v>0</v>
      </c>
      <c r="L32" s="177">
        <v>0</v>
      </c>
      <c r="M32" s="178">
        <v>1</v>
      </c>
      <c r="N32" s="179">
        <v>0</v>
      </c>
    </row>
    <row r="33" spans="1:14" ht="19.8">
      <c r="A33" s="222" t="s">
        <v>132</v>
      </c>
      <c r="B33" s="51">
        <v>12</v>
      </c>
      <c r="C33" s="188">
        <v>495</v>
      </c>
      <c r="D33" s="188">
        <v>435</v>
      </c>
      <c r="E33" s="188">
        <v>447</v>
      </c>
      <c r="F33" s="51">
        <f t="shared" si="1"/>
        <v>882</v>
      </c>
      <c r="G33" s="176">
        <v>6</v>
      </c>
      <c r="H33" s="177">
        <v>5</v>
      </c>
      <c r="I33" s="177">
        <v>0</v>
      </c>
      <c r="J33" s="177">
        <v>0</v>
      </c>
      <c r="K33" s="177">
        <v>0</v>
      </c>
      <c r="L33" s="177">
        <v>0</v>
      </c>
      <c r="M33" s="178">
        <v>2</v>
      </c>
      <c r="N33" s="179">
        <v>0</v>
      </c>
    </row>
    <row r="34" spans="1:14" ht="19.8">
      <c r="A34" s="222" t="s">
        <v>133</v>
      </c>
      <c r="B34" s="51">
        <v>11</v>
      </c>
      <c r="C34" s="188">
        <v>394</v>
      </c>
      <c r="D34" s="188">
        <v>371</v>
      </c>
      <c r="E34" s="188">
        <v>420</v>
      </c>
      <c r="F34" s="51">
        <f t="shared" si="1"/>
        <v>791</v>
      </c>
      <c r="G34" s="176">
        <v>2</v>
      </c>
      <c r="H34" s="177">
        <v>2</v>
      </c>
      <c r="I34" s="177">
        <v>4</v>
      </c>
      <c r="J34" s="177">
        <v>5</v>
      </c>
      <c r="K34" s="177">
        <v>0</v>
      </c>
      <c r="L34" s="177">
        <v>1</v>
      </c>
      <c r="M34" s="178">
        <v>0</v>
      </c>
      <c r="N34" s="179">
        <v>0</v>
      </c>
    </row>
    <row r="35" spans="1:14" ht="19.8">
      <c r="A35" s="222" t="s">
        <v>134</v>
      </c>
      <c r="B35" s="51">
        <v>6</v>
      </c>
      <c r="C35" s="188">
        <v>342</v>
      </c>
      <c r="D35" s="188">
        <v>345</v>
      </c>
      <c r="E35" s="188">
        <v>390</v>
      </c>
      <c r="F35" s="51">
        <f t="shared" si="1"/>
        <v>735</v>
      </c>
      <c r="G35" s="176">
        <v>11</v>
      </c>
      <c r="H35" s="177">
        <v>2</v>
      </c>
      <c r="I35" s="177">
        <v>0</v>
      </c>
      <c r="J35" s="177">
        <v>1</v>
      </c>
      <c r="K35" s="177">
        <v>0</v>
      </c>
      <c r="L35" s="177">
        <v>1</v>
      </c>
      <c r="M35" s="178">
        <v>0</v>
      </c>
      <c r="N35" s="179">
        <v>0</v>
      </c>
    </row>
    <row r="36" spans="1:14" ht="19.8">
      <c r="A36" s="222" t="s">
        <v>135</v>
      </c>
      <c r="B36" s="51">
        <v>16</v>
      </c>
      <c r="C36" s="188">
        <v>623</v>
      </c>
      <c r="D36" s="188">
        <v>596</v>
      </c>
      <c r="E36" s="188">
        <v>607</v>
      </c>
      <c r="F36" s="51">
        <f t="shared" si="1"/>
        <v>1203</v>
      </c>
      <c r="G36" s="176">
        <v>8</v>
      </c>
      <c r="H36" s="177">
        <v>3</v>
      </c>
      <c r="I36" s="177">
        <v>8</v>
      </c>
      <c r="J36" s="177">
        <v>5</v>
      </c>
      <c r="K36" s="177">
        <v>0</v>
      </c>
      <c r="L36" s="177">
        <v>2</v>
      </c>
      <c r="M36" s="178">
        <v>0</v>
      </c>
      <c r="N36" s="179">
        <v>0</v>
      </c>
    </row>
    <row r="37" spans="1:14" ht="19.8">
      <c r="A37" s="221" t="s">
        <v>136</v>
      </c>
      <c r="B37" s="51">
        <f t="shared" ref="B37:N37" si="2">SUM(B5:B36)</f>
        <v>447</v>
      </c>
      <c r="C37" s="51">
        <f t="shared" si="2"/>
        <v>24026</v>
      </c>
      <c r="D37" s="51">
        <f t="shared" si="2"/>
        <v>23546</v>
      </c>
      <c r="E37" s="51">
        <f t="shared" si="2"/>
        <v>26011</v>
      </c>
      <c r="F37" s="51">
        <f t="shared" si="2"/>
        <v>49557</v>
      </c>
      <c r="G37" s="51">
        <f t="shared" si="2"/>
        <v>301</v>
      </c>
      <c r="H37" s="51">
        <f t="shared" si="2"/>
        <v>259</v>
      </c>
      <c r="I37" s="51">
        <f t="shared" si="2"/>
        <v>115</v>
      </c>
      <c r="J37" s="51">
        <f t="shared" si="2"/>
        <v>115</v>
      </c>
      <c r="K37" s="51">
        <f t="shared" si="2"/>
        <v>17</v>
      </c>
      <c r="L37" s="51">
        <f t="shared" si="2"/>
        <v>50</v>
      </c>
      <c r="M37" s="52">
        <f t="shared" si="2"/>
        <v>19</v>
      </c>
      <c r="N37" s="54">
        <f t="shared" si="2"/>
        <v>11</v>
      </c>
    </row>
    <row r="38" spans="1:14" s="3" customFormat="1" ht="26.25" customHeight="1">
      <c r="A38" s="282" t="s">
        <v>8</v>
      </c>
      <c r="B38" s="283"/>
      <c r="C38" s="93">
        <f>C37</f>
        <v>24026</v>
      </c>
      <c r="D38" s="93" t="s">
        <v>0</v>
      </c>
      <c r="E38" s="93" t="s">
        <v>9</v>
      </c>
      <c r="F38" s="93"/>
      <c r="G38" s="93">
        <f>F37</f>
        <v>49557</v>
      </c>
      <c r="H38" s="93" t="s">
        <v>10</v>
      </c>
      <c r="I38" s="93"/>
      <c r="J38" s="93"/>
      <c r="K38" s="93" t="s">
        <v>91</v>
      </c>
      <c r="L38" s="93"/>
      <c r="M38" s="94"/>
      <c r="N38" s="95"/>
    </row>
    <row r="39" spans="1:14" s="3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f>MAX(C5:C36)</f>
        <v>1633</v>
      </c>
      <c r="F39" s="146">
        <f>MAX(F5:F36)</f>
        <v>4008</v>
      </c>
      <c r="G39" s="88"/>
      <c r="H39" s="149" t="str">
        <f>ADDRESS(MATCH(MAX(F5:F36),F5:F36,0)+4,1)</f>
        <v>$A$21</v>
      </c>
      <c r="I39" s="88"/>
      <c r="J39" s="88"/>
      <c r="K39" s="88"/>
      <c r="L39" s="88"/>
      <c r="M39" s="142"/>
      <c r="N39" s="143"/>
    </row>
    <row r="40" spans="1:14" s="3" customFormat="1" ht="26.25" customHeight="1">
      <c r="A40" s="245" t="s">
        <v>103</v>
      </c>
      <c r="B40" s="246"/>
      <c r="C40" s="150" t="str">
        <f ca="1">INDIRECT(H40,TRUE)</f>
        <v>德政</v>
      </c>
      <c r="D40" s="151" t="s">
        <v>89</v>
      </c>
      <c r="E40" s="147">
        <f>MIN(C5:C36)</f>
        <v>341</v>
      </c>
      <c r="F40" s="148">
        <f>MIN(F5:F36)</f>
        <v>675</v>
      </c>
      <c r="G40" s="88"/>
      <c r="H40" s="149" t="str">
        <f>ADDRESS(MATCH(MIN(F5:F36),F5:F36,0)+4,1)</f>
        <v>$A$10</v>
      </c>
      <c r="I40" s="88"/>
      <c r="J40" s="88"/>
      <c r="K40" s="88"/>
      <c r="L40" s="88"/>
      <c r="M40" s="142"/>
      <c r="N40" s="143"/>
    </row>
    <row r="41" spans="1:14" s="4" customFormat="1" ht="24.9" customHeight="1">
      <c r="A41" s="311" t="s">
        <v>11</v>
      </c>
      <c r="B41" s="312"/>
      <c r="C41" s="307">
        <f>SUM(G41:G42)</f>
        <v>283</v>
      </c>
      <c r="D41" s="309" t="s">
        <v>10</v>
      </c>
      <c r="E41" s="96" t="s">
        <v>12</v>
      </c>
      <c r="F41" s="96"/>
      <c r="G41" s="96">
        <v>134</v>
      </c>
      <c r="H41" s="96" t="s">
        <v>10</v>
      </c>
      <c r="I41" s="96"/>
      <c r="J41" s="96"/>
      <c r="K41" s="97"/>
      <c r="L41" s="97"/>
      <c r="M41" s="98"/>
      <c r="N41" s="99"/>
    </row>
    <row r="42" spans="1:14" s="5" customFormat="1" ht="24.9" customHeight="1">
      <c r="A42" s="313"/>
      <c r="B42" s="314"/>
      <c r="C42" s="308"/>
      <c r="D42" s="310"/>
      <c r="E42" s="100" t="s">
        <v>13</v>
      </c>
      <c r="F42" s="100"/>
      <c r="G42" s="100">
        <v>149</v>
      </c>
      <c r="H42" s="100" t="s">
        <v>10</v>
      </c>
      <c r="I42" s="100"/>
      <c r="J42" s="100"/>
      <c r="K42" s="101"/>
      <c r="L42" s="101"/>
      <c r="M42" s="102"/>
      <c r="N42" s="219"/>
    </row>
    <row r="43" spans="1:14" s="5" customFormat="1" ht="24.9" customHeight="1">
      <c r="A43" s="241" t="s">
        <v>17</v>
      </c>
      <c r="B43" s="247"/>
      <c r="C43" s="250">
        <f>K37</f>
        <v>17</v>
      </c>
      <c r="D43" s="250" t="s">
        <v>10</v>
      </c>
      <c r="E43" s="207" t="s">
        <v>187</v>
      </c>
      <c r="F43" s="216"/>
      <c r="G43" s="216"/>
      <c r="H43" s="216"/>
      <c r="I43" s="216"/>
      <c r="J43" s="216"/>
      <c r="K43" s="217"/>
      <c r="L43" s="217"/>
      <c r="M43" s="218"/>
      <c r="N43" s="220"/>
    </row>
    <row r="44" spans="1:14" s="6" customFormat="1" ht="24.9" customHeight="1">
      <c r="A44" s="287"/>
      <c r="B44" s="288"/>
      <c r="C44" s="289"/>
      <c r="D44" s="289"/>
      <c r="E44" s="207" t="s">
        <v>142</v>
      </c>
      <c r="F44" s="214"/>
      <c r="G44" s="214"/>
      <c r="H44" s="214"/>
      <c r="I44" s="214"/>
      <c r="J44" s="214"/>
      <c r="K44" s="214"/>
      <c r="L44" s="214"/>
      <c r="M44" s="214"/>
      <c r="N44" s="215"/>
    </row>
    <row r="45" spans="1:14" s="7" customFormat="1" ht="26.25" customHeight="1">
      <c r="A45" s="282" t="s">
        <v>15</v>
      </c>
      <c r="B45" s="283"/>
      <c r="C45" s="93">
        <f>L37</f>
        <v>50</v>
      </c>
      <c r="D45" s="93" t="s">
        <v>10</v>
      </c>
      <c r="E45" s="93"/>
      <c r="F45" s="93"/>
      <c r="G45" s="103"/>
      <c r="H45" s="93"/>
      <c r="I45" s="93"/>
      <c r="J45" s="93"/>
      <c r="K45" s="104"/>
      <c r="L45" s="104"/>
      <c r="M45" s="105"/>
      <c r="N45" s="106"/>
    </row>
    <row r="46" spans="1:14" s="8" customFormat="1" ht="26.25" customHeight="1">
      <c r="A46" s="282" t="s">
        <v>14</v>
      </c>
      <c r="B46" s="283"/>
      <c r="C46" s="93">
        <f>M37</f>
        <v>19</v>
      </c>
      <c r="D46" s="93" t="s">
        <v>47</v>
      </c>
      <c r="E46" s="93" t="s">
        <v>173</v>
      </c>
      <c r="F46" s="93"/>
      <c r="G46" s="93"/>
      <c r="H46" s="93"/>
      <c r="I46" s="93"/>
      <c r="J46" s="93"/>
      <c r="K46" s="104"/>
      <c r="L46" s="104"/>
      <c r="M46" s="105"/>
      <c r="N46" s="106"/>
    </row>
    <row r="47" spans="1:14" s="9" customFormat="1" ht="26.25" customHeight="1">
      <c r="A47" s="280" t="s">
        <v>148</v>
      </c>
      <c r="B47" s="281"/>
      <c r="C47" s="93">
        <f>N37</f>
        <v>11</v>
      </c>
      <c r="D47" s="93" t="s">
        <v>47</v>
      </c>
      <c r="E47" s="93" t="s">
        <v>177</v>
      </c>
      <c r="F47" s="93"/>
      <c r="G47" s="93"/>
      <c r="H47" s="93"/>
      <c r="I47" s="93"/>
      <c r="J47" s="93"/>
      <c r="K47" s="104"/>
      <c r="L47" s="104"/>
      <c r="M47" s="105"/>
      <c r="N47" s="106"/>
    </row>
    <row r="48" spans="1:14" s="7" customFormat="1" ht="26.25" customHeight="1">
      <c r="A48" s="282" t="s">
        <v>101</v>
      </c>
      <c r="B48" s="283"/>
      <c r="C48" s="93">
        <f>G37</f>
        <v>301</v>
      </c>
      <c r="D48" s="107" t="s">
        <v>10</v>
      </c>
      <c r="E48" s="93" t="s">
        <v>16</v>
      </c>
      <c r="F48" s="93"/>
      <c r="G48" s="93">
        <f>H37</f>
        <v>259</v>
      </c>
      <c r="H48" s="107" t="s">
        <v>10</v>
      </c>
      <c r="I48" s="93"/>
      <c r="J48" s="93"/>
      <c r="K48" s="104"/>
      <c r="L48" s="104"/>
      <c r="M48" s="105"/>
      <c r="N48" s="106"/>
    </row>
    <row r="49" spans="1:14" s="10" customFormat="1" ht="26.25" customHeight="1" thickBot="1">
      <c r="A49" s="290" t="str">
        <f>IF(C49&gt;0," 本月戶數增加","本月戶數減少")</f>
        <v xml:space="preserve"> 本月戶數增加</v>
      </c>
      <c r="B49" s="277"/>
      <c r="C49" s="108">
        <f>C37-'11309'!C37</f>
        <v>96</v>
      </c>
      <c r="D49" s="109" t="str">
        <f>IF(E49&gt;0,"男增加","男減少")</f>
        <v>男增加</v>
      </c>
      <c r="E49" s="110">
        <f>D37-'11309'!D37</f>
        <v>11</v>
      </c>
      <c r="F49" s="111" t="str">
        <f>IF(G49&gt;0,"女增加","女減少")</f>
        <v>女減少</v>
      </c>
      <c r="G49" s="110">
        <f>E37-'11309'!E37</f>
        <v>-2</v>
      </c>
      <c r="H49" s="112"/>
      <c r="I49" s="277" t="str">
        <f>IF(K49&gt;0,"總人口數增加","總人口數減少")</f>
        <v>總人口數增加</v>
      </c>
      <c r="J49" s="277"/>
      <c r="K49" s="110">
        <f>F37-'11309'!F37</f>
        <v>9</v>
      </c>
      <c r="L49" s="112"/>
      <c r="M49" s="113"/>
      <c r="N49" s="114"/>
    </row>
    <row r="50" spans="1:14">
      <c r="C50" s="2"/>
      <c r="K50" s="11"/>
      <c r="M50" s="13"/>
    </row>
  </sheetData>
  <mergeCells count="28">
    <mergeCell ref="A43:B44"/>
    <mergeCell ref="C43:C44"/>
    <mergeCell ref="D43:D44"/>
    <mergeCell ref="A40:B40"/>
    <mergeCell ref="A1:L1"/>
    <mergeCell ref="M3:M4"/>
    <mergeCell ref="N3:N4"/>
    <mergeCell ref="K2:N2"/>
    <mergeCell ref="J3:J4"/>
    <mergeCell ref="G3:G4"/>
    <mergeCell ref="K3:K4"/>
    <mergeCell ref="L3:L4"/>
    <mergeCell ref="A49:B49"/>
    <mergeCell ref="I49:J49"/>
    <mergeCell ref="I3:I4"/>
    <mergeCell ref="C41:C42"/>
    <mergeCell ref="D41:D42"/>
    <mergeCell ref="B3:B4"/>
    <mergeCell ref="C3:C4"/>
    <mergeCell ref="A3:A4"/>
    <mergeCell ref="A41:B42"/>
    <mergeCell ref="A47:B47"/>
    <mergeCell ref="A45:B45"/>
    <mergeCell ref="A46:B46"/>
    <mergeCell ref="H3:H4"/>
    <mergeCell ref="A38:B38"/>
    <mergeCell ref="A39:B39"/>
    <mergeCell ref="A48:B48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2" width="7.6640625" customWidth="1"/>
    <col min="13" max="14" width="7.6640625" style="12" customWidth="1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187"/>
      <c r="N1" s="187"/>
    </row>
    <row r="2" spans="1:14" ht="28.5" customHeight="1" thickBot="1">
      <c r="A2" s="48"/>
      <c r="B2" s="49"/>
      <c r="C2" s="47"/>
      <c r="D2" s="49"/>
      <c r="E2" s="49"/>
      <c r="F2" s="49"/>
      <c r="G2" s="49"/>
      <c r="H2" s="49"/>
      <c r="I2" s="49"/>
      <c r="J2" s="53"/>
      <c r="K2" s="284" t="s">
        <v>162</v>
      </c>
      <c r="L2" s="284"/>
      <c r="M2" s="284"/>
      <c r="N2" s="284"/>
    </row>
    <row r="3" spans="1:14" ht="19.8">
      <c r="A3" s="285" t="s">
        <v>81</v>
      </c>
      <c r="B3" s="278" t="s">
        <v>82</v>
      </c>
      <c r="C3" s="278" t="s">
        <v>64</v>
      </c>
      <c r="D3" s="193" t="s">
        <v>10</v>
      </c>
      <c r="E3" s="194" t="s">
        <v>93</v>
      </c>
      <c r="F3" s="195" t="s">
        <v>94</v>
      </c>
      <c r="G3" s="278" t="s">
        <v>65</v>
      </c>
      <c r="H3" s="278" t="s">
        <v>66</v>
      </c>
      <c r="I3" s="278" t="s">
        <v>67</v>
      </c>
      <c r="J3" s="278" t="s">
        <v>68</v>
      </c>
      <c r="K3" s="278" t="s">
        <v>69</v>
      </c>
      <c r="L3" s="278" t="s">
        <v>70</v>
      </c>
      <c r="M3" s="265" t="s">
        <v>144</v>
      </c>
      <c r="N3" s="267" t="s">
        <v>146</v>
      </c>
    </row>
    <row r="4" spans="1:14" s="1" customFormat="1" ht="19.8">
      <c r="A4" s="286"/>
      <c r="B4" s="279"/>
      <c r="C4" s="279"/>
      <c r="D4" s="50" t="s">
        <v>71</v>
      </c>
      <c r="E4" s="50" t="s">
        <v>72</v>
      </c>
      <c r="F4" s="50" t="s">
        <v>87</v>
      </c>
      <c r="G4" s="279"/>
      <c r="H4" s="279"/>
      <c r="I4" s="279"/>
      <c r="J4" s="279"/>
      <c r="K4" s="279"/>
      <c r="L4" s="279"/>
      <c r="M4" s="266"/>
      <c r="N4" s="268"/>
    </row>
    <row r="5" spans="1:14" ht="19.8">
      <c r="A5" s="222" t="s">
        <v>104</v>
      </c>
      <c r="B5" s="196">
        <v>15</v>
      </c>
      <c r="C5" s="188"/>
      <c r="D5" s="188"/>
      <c r="E5" s="188"/>
      <c r="F5" s="51">
        <f t="shared" ref="F5:F26" si="0">SUM(D5:E5)</f>
        <v>0</v>
      </c>
      <c r="G5" s="176"/>
      <c r="H5" s="177"/>
      <c r="I5" s="177"/>
      <c r="J5" s="177"/>
      <c r="K5" s="177"/>
      <c r="L5" s="177"/>
      <c r="M5" s="178"/>
      <c r="N5" s="179"/>
    </row>
    <row r="6" spans="1:14" ht="19.8">
      <c r="A6" s="222" t="s">
        <v>105</v>
      </c>
      <c r="B6" s="197">
        <v>11</v>
      </c>
      <c r="C6" s="188"/>
      <c r="D6" s="188"/>
      <c r="E6" s="188"/>
      <c r="F6" s="51">
        <f t="shared" si="0"/>
        <v>0</v>
      </c>
      <c r="G6" s="176"/>
      <c r="H6" s="177"/>
      <c r="I6" s="177"/>
      <c r="J6" s="177"/>
      <c r="K6" s="177"/>
      <c r="L6" s="177"/>
      <c r="M6" s="178"/>
      <c r="N6" s="179"/>
    </row>
    <row r="7" spans="1:14" ht="19.8">
      <c r="A7" s="222" t="s">
        <v>106</v>
      </c>
      <c r="B7" s="197">
        <v>17</v>
      </c>
      <c r="C7" s="188"/>
      <c r="D7" s="188"/>
      <c r="E7" s="188"/>
      <c r="F7" s="51">
        <f t="shared" si="0"/>
        <v>0</v>
      </c>
      <c r="G7" s="176"/>
      <c r="H7" s="177"/>
      <c r="I7" s="177"/>
      <c r="J7" s="177"/>
      <c r="K7" s="177"/>
      <c r="L7" s="177"/>
      <c r="M7" s="178"/>
      <c r="N7" s="179"/>
    </row>
    <row r="8" spans="1:14" ht="19.8">
      <c r="A8" s="222" t="s">
        <v>107</v>
      </c>
      <c r="B8" s="197">
        <v>15</v>
      </c>
      <c r="C8" s="188"/>
      <c r="D8" s="188"/>
      <c r="E8" s="188"/>
      <c r="F8" s="51">
        <f t="shared" si="0"/>
        <v>0</v>
      </c>
      <c r="G8" s="176"/>
      <c r="H8" s="177"/>
      <c r="I8" s="177"/>
      <c r="J8" s="177"/>
      <c r="K8" s="177"/>
      <c r="L8" s="177"/>
      <c r="M8" s="178"/>
      <c r="N8" s="179"/>
    </row>
    <row r="9" spans="1:14" ht="19.8">
      <c r="A9" s="222" t="s">
        <v>108</v>
      </c>
      <c r="B9" s="197">
        <v>17</v>
      </c>
      <c r="C9" s="188"/>
      <c r="D9" s="188"/>
      <c r="E9" s="188"/>
      <c r="F9" s="51">
        <f t="shared" si="0"/>
        <v>0</v>
      </c>
      <c r="G9" s="176"/>
      <c r="H9" s="177"/>
      <c r="I9" s="177"/>
      <c r="J9" s="177"/>
      <c r="K9" s="177"/>
      <c r="L9" s="177"/>
      <c r="M9" s="178"/>
      <c r="N9" s="179"/>
    </row>
    <row r="10" spans="1:14" ht="19.8">
      <c r="A10" s="222" t="s">
        <v>109</v>
      </c>
      <c r="B10" s="197">
        <v>7</v>
      </c>
      <c r="C10" s="188"/>
      <c r="D10" s="188"/>
      <c r="E10" s="188"/>
      <c r="F10" s="51">
        <f t="shared" si="0"/>
        <v>0</v>
      </c>
      <c r="G10" s="176"/>
      <c r="H10" s="177"/>
      <c r="I10" s="177"/>
      <c r="J10" s="177"/>
      <c r="K10" s="177"/>
      <c r="L10" s="177"/>
      <c r="M10" s="178"/>
      <c r="N10" s="179"/>
    </row>
    <row r="11" spans="1:14" ht="19.8">
      <c r="A11" s="222" t="s">
        <v>110</v>
      </c>
      <c r="B11" s="197">
        <v>7</v>
      </c>
      <c r="C11" s="188"/>
      <c r="D11" s="188"/>
      <c r="E11" s="188"/>
      <c r="F11" s="51">
        <f t="shared" si="0"/>
        <v>0</v>
      </c>
      <c r="G11" s="176"/>
      <c r="H11" s="177"/>
      <c r="I11" s="177"/>
      <c r="J11" s="177"/>
      <c r="K11" s="177"/>
      <c r="L11" s="177"/>
      <c r="M11" s="178"/>
      <c r="N11" s="179"/>
    </row>
    <row r="12" spans="1:14" ht="19.8">
      <c r="A12" s="222" t="s">
        <v>111</v>
      </c>
      <c r="B12" s="197">
        <v>15</v>
      </c>
      <c r="C12" s="188"/>
      <c r="D12" s="188"/>
      <c r="E12" s="188"/>
      <c r="F12" s="51">
        <f t="shared" si="0"/>
        <v>0</v>
      </c>
      <c r="G12" s="176"/>
      <c r="H12" s="177"/>
      <c r="I12" s="177"/>
      <c r="J12" s="177"/>
      <c r="K12" s="177"/>
      <c r="L12" s="177"/>
      <c r="M12" s="178"/>
      <c r="N12" s="179"/>
    </row>
    <row r="13" spans="1:14" ht="19.8">
      <c r="A13" s="222" t="s">
        <v>112</v>
      </c>
      <c r="B13" s="197">
        <v>12</v>
      </c>
      <c r="C13" s="188"/>
      <c r="D13" s="188"/>
      <c r="E13" s="188"/>
      <c r="F13" s="51">
        <f t="shared" si="0"/>
        <v>0</v>
      </c>
      <c r="G13" s="177"/>
      <c r="H13" s="177"/>
      <c r="I13" s="177"/>
      <c r="J13" s="177"/>
      <c r="K13" s="177"/>
      <c r="L13" s="177"/>
      <c r="M13" s="178"/>
      <c r="N13" s="179"/>
    </row>
    <row r="14" spans="1:14" ht="19.8">
      <c r="A14" s="222" t="s">
        <v>113</v>
      </c>
      <c r="B14" s="197">
        <v>8</v>
      </c>
      <c r="C14" s="188"/>
      <c r="D14" s="188"/>
      <c r="E14" s="188"/>
      <c r="F14" s="51">
        <f t="shared" si="0"/>
        <v>0</v>
      </c>
      <c r="G14" s="177"/>
      <c r="H14" s="177"/>
      <c r="I14" s="177"/>
      <c r="J14" s="177"/>
      <c r="K14" s="177"/>
      <c r="L14" s="177"/>
      <c r="M14" s="178"/>
      <c r="N14" s="179"/>
    </row>
    <row r="15" spans="1:14" ht="19.8">
      <c r="A15" s="222" t="s">
        <v>114</v>
      </c>
      <c r="B15" s="197">
        <v>17</v>
      </c>
      <c r="C15" s="188"/>
      <c r="D15" s="188"/>
      <c r="E15" s="188"/>
      <c r="F15" s="51">
        <f t="shared" si="0"/>
        <v>0</v>
      </c>
      <c r="G15" s="177"/>
      <c r="H15" s="177"/>
      <c r="I15" s="177"/>
      <c r="J15" s="177"/>
      <c r="K15" s="177"/>
      <c r="L15" s="177"/>
      <c r="M15" s="178"/>
      <c r="N15" s="179"/>
    </row>
    <row r="16" spans="1:14" ht="19.8">
      <c r="A16" s="222" t="s">
        <v>115</v>
      </c>
      <c r="B16" s="197">
        <v>11</v>
      </c>
      <c r="C16" s="188"/>
      <c r="D16" s="188"/>
      <c r="E16" s="188"/>
      <c r="F16" s="51">
        <f t="shared" si="0"/>
        <v>0</v>
      </c>
      <c r="G16" s="177"/>
      <c r="H16" s="177"/>
      <c r="I16" s="177"/>
      <c r="J16" s="177"/>
      <c r="K16" s="177"/>
      <c r="L16" s="177"/>
      <c r="M16" s="178"/>
      <c r="N16" s="179"/>
    </row>
    <row r="17" spans="1:14" ht="19.8">
      <c r="A17" s="222" t="s">
        <v>116</v>
      </c>
      <c r="B17" s="197">
        <v>22</v>
      </c>
      <c r="C17" s="188"/>
      <c r="D17" s="188"/>
      <c r="E17" s="188"/>
      <c r="F17" s="51">
        <f t="shared" si="0"/>
        <v>0</v>
      </c>
      <c r="G17" s="177"/>
      <c r="H17" s="177"/>
      <c r="I17" s="177"/>
      <c r="J17" s="177"/>
      <c r="K17" s="177"/>
      <c r="L17" s="177"/>
      <c r="M17" s="178"/>
      <c r="N17" s="179"/>
    </row>
    <row r="18" spans="1:14" ht="19.8">
      <c r="A18" s="222" t="s">
        <v>117</v>
      </c>
      <c r="B18" s="197">
        <v>19</v>
      </c>
      <c r="C18" s="188"/>
      <c r="D18" s="188"/>
      <c r="E18" s="188"/>
      <c r="F18" s="51">
        <f t="shared" si="0"/>
        <v>0</v>
      </c>
      <c r="G18" s="177"/>
      <c r="H18" s="177"/>
      <c r="I18" s="177"/>
      <c r="J18" s="177"/>
      <c r="K18" s="177"/>
      <c r="L18" s="177"/>
      <c r="M18" s="178"/>
      <c r="N18" s="179"/>
    </row>
    <row r="19" spans="1:14" ht="19.8">
      <c r="A19" s="222" t="s">
        <v>118</v>
      </c>
      <c r="B19" s="197">
        <v>22</v>
      </c>
      <c r="C19" s="188"/>
      <c r="D19" s="188"/>
      <c r="E19" s="188"/>
      <c r="F19" s="51">
        <f t="shared" si="0"/>
        <v>0</v>
      </c>
      <c r="G19" s="177"/>
      <c r="H19" s="177"/>
      <c r="I19" s="177"/>
      <c r="J19" s="177"/>
      <c r="K19" s="177"/>
      <c r="L19" s="177"/>
      <c r="M19" s="178"/>
      <c r="N19" s="179"/>
    </row>
    <row r="20" spans="1:14" ht="19.8">
      <c r="A20" s="222" t="s">
        <v>119</v>
      </c>
      <c r="B20" s="197">
        <v>19</v>
      </c>
      <c r="C20" s="188"/>
      <c r="D20" s="188"/>
      <c r="E20" s="188"/>
      <c r="F20" s="51">
        <f t="shared" si="0"/>
        <v>0</v>
      </c>
      <c r="G20" s="177"/>
      <c r="H20" s="177"/>
      <c r="I20" s="177"/>
      <c r="J20" s="177"/>
      <c r="K20" s="177"/>
      <c r="L20" s="177"/>
      <c r="M20" s="178"/>
      <c r="N20" s="179"/>
    </row>
    <row r="21" spans="1:14" ht="19.8">
      <c r="A21" s="222" t="s">
        <v>120</v>
      </c>
      <c r="B21" s="197">
        <v>21</v>
      </c>
      <c r="C21" s="188"/>
      <c r="D21" s="188"/>
      <c r="E21" s="188"/>
      <c r="F21" s="51">
        <f t="shared" si="0"/>
        <v>0</v>
      </c>
      <c r="G21" s="177"/>
      <c r="H21" s="177"/>
      <c r="I21" s="177"/>
      <c r="J21" s="177"/>
      <c r="K21" s="177"/>
      <c r="L21" s="177"/>
      <c r="M21" s="178"/>
      <c r="N21" s="179"/>
    </row>
    <row r="22" spans="1:14" ht="19.8">
      <c r="A22" s="222" t="s">
        <v>121</v>
      </c>
      <c r="B22" s="197">
        <v>11</v>
      </c>
      <c r="C22" s="188"/>
      <c r="D22" s="188"/>
      <c r="E22" s="188"/>
      <c r="F22" s="51">
        <f t="shared" si="0"/>
        <v>0</v>
      </c>
      <c r="G22" s="176"/>
      <c r="H22" s="177"/>
      <c r="I22" s="177"/>
      <c r="J22" s="177"/>
      <c r="K22" s="177"/>
      <c r="L22" s="177"/>
      <c r="M22" s="178"/>
      <c r="N22" s="179"/>
    </row>
    <row r="23" spans="1:14" ht="19.8">
      <c r="A23" s="222" t="s">
        <v>122</v>
      </c>
      <c r="B23" s="197">
        <v>12</v>
      </c>
      <c r="C23" s="188"/>
      <c r="D23" s="188"/>
      <c r="E23" s="188"/>
      <c r="F23" s="51">
        <f t="shared" si="0"/>
        <v>0</v>
      </c>
      <c r="G23" s="176"/>
      <c r="H23" s="177"/>
      <c r="I23" s="177"/>
      <c r="J23" s="177"/>
      <c r="K23" s="177"/>
      <c r="L23" s="177"/>
      <c r="M23" s="178"/>
      <c r="N23" s="179"/>
    </row>
    <row r="24" spans="1:14" ht="19.8">
      <c r="A24" s="222" t="s">
        <v>123</v>
      </c>
      <c r="B24" s="197">
        <v>12</v>
      </c>
      <c r="C24" s="188"/>
      <c r="D24" s="188"/>
      <c r="E24" s="188"/>
      <c r="F24" s="51">
        <f t="shared" si="0"/>
        <v>0</v>
      </c>
      <c r="G24" s="176"/>
      <c r="H24" s="177"/>
      <c r="I24" s="177"/>
      <c r="J24" s="177"/>
      <c r="K24" s="177"/>
      <c r="L24" s="177"/>
      <c r="M24" s="178"/>
      <c r="N24" s="179"/>
    </row>
    <row r="25" spans="1:14" ht="19.8">
      <c r="A25" s="222" t="s">
        <v>124</v>
      </c>
      <c r="B25" s="197">
        <v>12</v>
      </c>
      <c r="C25" s="188"/>
      <c r="D25" s="188"/>
      <c r="E25" s="188"/>
      <c r="F25" s="51">
        <f t="shared" si="0"/>
        <v>0</v>
      </c>
      <c r="G25" s="176"/>
      <c r="H25" s="177"/>
      <c r="I25" s="177"/>
      <c r="J25" s="177"/>
      <c r="K25" s="177"/>
      <c r="L25" s="177"/>
      <c r="M25" s="178"/>
      <c r="N25" s="179"/>
    </row>
    <row r="26" spans="1:14" ht="19.8">
      <c r="A26" s="222" t="s">
        <v>125</v>
      </c>
      <c r="B26" s="197">
        <v>22</v>
      </c>
      <c r="C26" s="188"/>
      <c r="D26" s="188"/>
      <c r="E26" s="188"/>
      <c r="F26" s="51">
        <f t="shared" si="0"/>
        <v>0</v>
      </c>
      <c r="G26" s="176"/>
      <c r="H26" s="177"/>
      <c r="I26" s="177"/>
      <c r="J26" s="177"/>
      <c r="K26" s="177"/>
      <c r="L26" s="177"/>
      <c r="M26" s="178"/>
      <c r="N26" s="179"/>
    </row>
    <row r="27" spans="1:14" ht="19.8">
      <c r="A27" s="222" t="s">
        <v>126</v>
      </c>
      <c r="B27" s="197">
        <v>24</v>
      </c>
      <c r="C27" s="188"/>
      <c r="D27" s="188"/>
      <c r="E27" s="188"/>
      <c r="F27" s="51">
        <f>D27+E27</f>
        <v>0</v>
      </c>
      <c r="G27" s="176"/>
      <c r="H27" s="177"/>
      <c r="I27" s="177"/>
      <c r="J27" s="177"/>
      <c r="K27" s="177"/>
      <c r="L27" s="177"/>
      <c r="M27" s="178"/>
      <c r="N27" s="179"/>
    </row>
    <row r="28" spans="1:14" ht="19.8">
      <c r="A28" s="222" t="s">
        <v>127</v>
      </c>
      <c r="B28" s="197">
        <v>10</v>
      </c>
      <c r="C28" s="188"/>
      <c r="D28" s="188"/>
      <c r="E28" s="188"/>
      <c r="F28" s="51">
        <f t="shared" ref="F28:F36" si="1">SUM(D28:E28)</f>
        <v>0</v>
      </c>
      <c r="G28" s="176"/>
      <c r="H28" s="177"/>
      <c r="I28" s="177"/>
      <c r="J28" s="177"/>
      <c r="K28" s="177"/>
      <c r="L28" s="177"/>
      <c r="M28" s="178"/>
      <c r="N28" s="179"/>
    </row>
    <row r="29" spans="1:14" ht="19.8">
      <c r="A29" s="222" t="s">
        <v>128</v>
      </c>
      <c r="B29" s="197">
        <v>13</v>
      </c>
      <c r="C29" s="188"/>
      <c r="D29" s="188"/>
      <c r="E29" s="188"/>
      <c r="F29" s="51">
        <f t="shared" si="1"/>
        <v>0</v>
      </c>
      <c r="G29" s="176"/>
      <c r="H29" s="177"/>
      <c r="I29" s="177"/>
      <c r="J29" s="177"/>
      <c r="K29" s="177"/>
      <c r="L29" s="177"/>
      <c r="M29" s="178"/>
      <c r="N29" s="179"/>
    </row>
    <row r="30" spans="1:14" ht="19.8">
      <c r="A30" s="222" t="s">
        <v>129</v>
      </c>
      <c r="B30" s="197">
        <v>10</v>
      </c>
      <c r="C30" s="188"/>
      <c r="D30" s="188"/>
      <c r="E30" s="188"/>
      <c r="F30" s="51">
        <f t="shared" si="1"/>
        <v>0</v>
      </c>
      <c r="G30" s="176"/>
      <c r="H30" s="177"/>
      <c r="I30" s="177"/>
      <c r="J30" s="177"/>
      <c r="K30" s="177"/>
      <c r="L30" s="177"/>
      <c r="M30" s="178"/>
      <c r="N30" s="179"/>
    </row>
    <row r="31" spans="1:14" ht="19.8">
      <c r="A31" s="222" t="s">
        <v>130</v>
      </c>
      <c r="B31" s="197">
        <v>10</v>
      </c>
      <c r="C31" s="188"/>
      <c r="D31" s="188"/>
      <c r="E31" s="188"/>
      <c r="F31" s="51">
        <f t="shared" si="1"/>
        <v>0</v>
      </c>
      <c r="G31" s="176"/>
      <c r="H31" s="177"/>
      <c r="I31" s="177"/>
      <c r="J31" s="177"/>
      <c r="K31" s="177"/>
      <c r="L31" s="177"/>
      <c r="M31" s="178"/>
      <c r="N31" s="179"/>
    </row>
    <row r="32" spans="1:14" ht="19.8">
      <c r="A32" s="222" t="s">
        <v>131</v>
      </c>
      <c r="B32" s="197">
        <v>11</v>
      </c>
      <c r="C32" s="188"/>
      <c r="D32" s="188"/>
      <c r="E32" s="188"/>
      <c r="F32" s="51">
        <f t="shared" si="1"/>
        <v>0</v>
      </c>
      <c r="G32" s="176"/>
      <c r="H32" s="177"/>
      <c r="I32" s="177"/>
      <c r="J32" s="177"/>
      <c r="K32" s="177"/>
      <c r="L32" s="177"/>
      <c r="M32" s="178"/>
      <c r="N32" s="179"/>
    </row>
    <row r="33" spans="1:14" ht="19.8">
      <c r="A33" s="222" t="s">
        <v>132</v>
      </c>
      <c r="B33" s="197">
        <v>12</v>
      </c>
      <c r="C33" s="188"/>
      <c r="D33" s="188"/>
      <c r="E33" s="188"/>
      <c r="F33" s="51">
        <f t="shared" si="1"/>
        <v>0</v>
      </c>
      <c r="G33" s="176"/>
      <c r="H33" s="177"/>
      <c r="I33" s="177"/>
      <c r="J33" s="177"/>
      <c r="K33" s="177"/>
      <c r="L33" s="177"/>
      <c r="M33" s="178"/>
      <c r="N33" s="179"/>
    </row>
    <row r="34" spans="1:14" ht="19.8">
      <c r="A34" s="222" t="s">
        <v>133</v>
      </c>
      <c r="B34" s="197">
        <v>11</v>
      </c>
      <c r="C34" s="188"/>
      <c r="D34" s="188"/>
      <c r="E34" s="188"/>
      <c r="F34" s="51">
        <f t="shared" si="1"/>
        <v>0</v>
      </c>
      <c r="G34" s="176"/>
      <c r="H34" s="177"/>
      <c r="I34" s="177"/>
      <c r="J34" s="177"/>
      <c r="K34" s="177"/>
      <c r="L34" s="177"/>
      <c r="M34" s="178"/>
      <c r="N34" s="179"/>
    </row>
    <row r="35" spans="1:14" ht="19.8">
      <c r="A35" s="222" t="s">
        <v>134</v>
      </c>
      <c r="B35" s="197">
        <v>6</v>
      </c>
      <c r="C35" s="188"/>
      <c r="D35" s="188"/>
      <c r="E35" s="188"/>
      <c r="F35" s="51">
        <f t="shared" si="1"/>
        <v>0</v>
      </c>
      <c r="G35" s="176"/>
      <c r="H35" s="177"/>
      <c r="I35" s="177"/>
      <c r="J35" s="177"/>
      <c r="K35" s="177"/>
      <c r="L35" s="177"/>
      <c r="M35" s="178"/>
      <c r="N35" s="179"/>
    </row>
    <row r="36" spans="1:14" ht="19.8">
      <c r="A36" s="222" t="s">
        <v>135</v>
      </c>
      <c r="B36" s="197">
        <v>16</v>
      </c>
      <c r="C36" s="188"/>
      <c r="D36" s="188"/>
      <c r="E36" s="188"/>
      <c r="F36" s="51">
        <f t="shared" si="1"/>
        <v>0</v>
      </c>
      <c r="G36" s="176"/>
      <c r="H36" s="177"/>
      <c r="I36" s="177"/>
      <c r="J36" s="177"/>
      <c r="K36" s="177"/>
      <c r="L36" s="177"/>
      <c r="M36" s="178"/>
      <c r="N36" s="179"/>
    </row>
    <row r="37" spans="1:14" ht="19.8">
      <c r="A37" s="221" t="s">
        <v>136</v>
      </c>
      <c r="B37" s="51">
        <f t="shared" ref="B37:N37" si="2">SUM(B5:B36)</f>
        <v>447</v>
      </c>
      <c r="C37" s="51">
        <f t="shared" si="2"/>
        <v>0</v>
      </c>
      <c r="D37" s="51">
        <f t="shared" si="2"/>
        <v>0</v>
      </c>
      <c r="E37" s="51">
        <f t="shared" si="2"/>
        <v>0</v>
      </c>
      <c r="F37" s="51">
        <f t="shared" si="2"/>
        <v>0</v>
      </c>
      <c r="G37" s="177">
        <f t="shared" si="2"/>
        <v>0</v>
      </c>
      <c r="H37" s="177">
        <f t="shared" si="2"/>
        <v>0</v>
      </c>
      <c r="I37" s="177">
        <f t="shared" si="2"/>
        <v>0</v>
      </c>
      <c r="J37" s="177">
        <f t="shared" si="2"/>
        <v>0</v>
      </c>
      <c r="K37" s="177">
        <f t="shared" si="2"/>
        <v>0</v>
      </c>
      <c r="L37" s="177">
        <f t="shared" si="2"/>
        <v>0</v>
      </c>
      <c r="M37" s="178">
        <f t="shared" si="2"/>
        <v>0</v>
      </c>
      <c r="N37" s="179">
        <f t="shared" si="2"/>
        <v>0</v>
      </c>
    </row>
    <row r="38" spans="1:14" s="3" customFormat="1" ht="26.25" customHeight="1">
      <c r="A38" s="282" t="s">
        <v>73</v>
      </c>
      <c r="B38" s="283"/>
      <c r="C38" s="93">
        <f>C37</f>
        <v>0</v>
      </c>
      <c r="D38" s="93" t="s">
        <v>74</v>
      </c>
      <c r="E38" s="93" t="s">
        <v>75</v>
      </c>
      <c r="F38" s="93"/>
      <c r="G38" s="93">
        <f>F37</f>
        <v>0</v>
      </c>
      <c r="H38" s="93" t="s">
        <v>76</v>
      </c>
      <c r="I38" s="93"/>
      <c r="J38" s="93"/>
      <c r="K38" s="93" t="s">
        <v>99</v>
      </c>
      <c r="L38" s="93"/>
      <c r="M38" s="94"/>
      <c r="N38" s="95"/>
    </row>
    <row r="39" spans="1:14" s="3" customFormat="1" ht="26.25" customHeight="1">
      <c r="A39" s="245" t="s">
        <v>102</v>
      </c>
      <c r="B39" s="246"/>
      <c r="C39" s="62" t="str">
        <f ca="1">INDIRECT(H39,TRUE)</f>
        <v>浩然</v>
      </c>
      <c r="D39" s="144" t="s">
        <v>89</v>
      </c>
      <c r="E39" s="145">
        <f>MAX(C5:C36)</f>
        <v>0</v>
      </c>
      <c r="F39" s="146">
        <f>MAX(F5:F36)</f>
        <v>0</v>
      </c>
      <c r="G39" s="88"/>
      <c r="H39" s="149" t="str">
        <f>ADDRESS(MATCH(MAX(F5:F36),F5:F36,0)+4,1)</f>
        <v>$A$5</v>
      </c>
      <c r="I39" s="88"/>
      <c r="J39" s="88"/>
      <c r="K39" s="88"/>
      <c r="L39" s="88"/>
      <c r="M39" s="142"/>
      <c r="N39" s="143"/>
    </row>
    <row r="40" spans="1:14" s="3" customFormat="1" ht="26.25" customHeight="1">
      <c r="A40" s="245" t="s">
        <v>103</v>
      </c>
      <c r="B40" s="246"/>
      <c r="C40" s="150" t="str">
        <f ca="1">INDIRECT(H40,TRUE)</f>
        <v>浩然</v>
      </c>
      <c r="D40" s="151" t="s">
        <v>89</v>
      </c>
      <c r="E40" s="147">
        <f>MIN(C5:C36)</f>
        <v>0</v>
      </c>
      <c r="F40" s="148">
        <f>MIN(F5:F36)</f>
        <v>0</v>
      </c>
      <c r="G40" s="88"/>
      <c r="H40" s="149" t="str">
        <f>ADDRESS(MATCH(MIN(F5:F36),F5:F36,0)+4,1)</f>
        <v>$A$5</v>
      </c>
      <c r="I40" s="88"/>
      <c r="J40" s="88"/>
      <c r="K40" s="88"/>
      <c r="L40" s="88"/>
      <c r="M40" s="142"/>
      <c r="N40" s="143"/>
    </row>
    <row r="41" spans="1:14" s="4" customFormat="1" ht="24.9" customHeight="1">
      <c r="A41" s="269" t="s">
        <v>11</v>
      </c>
      <c r="B41" s="270"/>
      <c r="C41" s="273">
        <f>SUM(G41,G42)</f>
        <v>0</v>
      </c>
      <c r="D41" s="275" t="s">
        <v>10</v>
      </c>
      <c r="E41" s="80" t="s">
        <v>12</v>
      </c>
      <c r="F41" s="80"/>
      <c r="G41" s="80">
        <v>0</v>
      </c>
      <c r="H41" s="80" t="s">
        <v>10</v>
      </c>
      <c r="I41" s="80"/>
      <c r="J41" s="80"/>
      <c r="K41" s="81"/>
      <c r="L41" s="81"/>
      <c r="M41" s="82"/>
      <c r="N41" s="83"/>
    </row>
    <row r="42" spans="1:14" s="5" customFormat="1" ht="24.9" customHeight="1">
      <c r="A42" s="271"/>
      <c r="B42" s="272"/>
      <c r="C42" s="274"/>
      <c r="D42" s="276"/>
      <c r="E42" s="84" t="s">
        <v>13</v>
      </c>
      <c r="F42" s="84"/>
      <c r="G42" s="84">
        <v>0</v>
      </c>
      <c r="H42" s="84" t="s">
        <v>10</v>
      </c>
      <c r="I42" s="84"/>
      <c r="J42" s="84"/>
      <c r="K42" s="85"/>
      <c r="L42" s="85"/>
      <c r="M42" s="86"/>
      <c r="N42" s="87"/>
    </row>
    <row r="43" spans="1:14" s="5" customFormat="1" ht="24.9" customHeight="1">
      <c r="A43" s="241" t="s">
        <v>17</v>
      </c>
      <c r="B43" s="247"/>
      <c r="C43" s="250">
        <f>K37</f>
        <v>0</v>
      </c>
      <c r="D43" s="250" t="s">
        <v>10</v>
      </c>
      <c r="E43" s="207" t="s">
        <v>140</v>
      </c>
      <c r="F43" s="80"/>
      <c r="G43" s="80"/>
      <c r="H43" s="80"/>
      <c r="I43" s="80"/>
      <c r="J43" s="80"/>
      <c r="K43" s="211"/>
      <c r="L43" s="211"/>
      <c r="M43" s="212"/>
      <c r="N43" s="213"/>
    </row>
    <row r="44" spans="1:14" s="6" customFormat="1" ht="24.9" customHeight="1">
      <c r="A44" s="248"/>
      <c r="B44" s="249"/>
      <c r="C44" s="289"/>
      <c r="D44" s="289"/>
      <c r="E44" s="207" t="s">
        <v>142</v>
      </c>
      <c r="F44" s="214"/>
      <c r="G44" s="214"/>
      <c r="H44" s="214"/>
      <c r="I44" s="214"/>
      <c r="J44" s="214"/>
      <c r="K44" s="214"/>
      <c r="L44" s="214"/>
      <c r="M44" s="214"/>
      <c r="N44" s="215"/>
    </row>
    <row r="45" spans="1:14" s="7" customFormat="1" ht="26.25" customHeight="1">
      <c r="A45" s="305" t="s">
        <v>77</v>
      </c>
      <c r="B45" s="306"/>
      <c r="C45" s="93">
        <f>L37</f>
        <v>0</v>
      </c>
      <c r="D45" s="93" t="s">
        <v>76</v>
      </c>
      <c r="E45" s="93"/>
      <c r="F45" s="93"/>
      <c r="G45" s="103"/>
      <c r="H45" s="93"/>
      <c r="I45" s="93"/>
      <c r="J45" s="93"/>
      <c r="K45" s="104"/>
      <c r="L45" s="104"/>
      <c r="M45" s="105"/>
      <c r="N45" s="106"/>
    </row>
    <row r="46" spans="1:14" s="8" customFormat="1" ht="26.25" customHeight="1">
      <c r="A46" s="282" t="s">
        <v>14</v>
      </c>
      <c r="B46" s="283"/>
      <c r="C46" s="93">
        <f>M37</f>
        <v>0</v>
      </c>
      <c r="D46" s="93" t="s">
        <v>78</v>
      </c>
      <c r="E46" s="93" t="s">
        <v>141</v>
      </c>
      <c r="F46" s="93"/>
      <c r="G46" s="93"/>
      <c r="H46" s="93"/>
      <c r="I46" s="93"/>
      <c r="J46" s="93"/>
      <c r="K46" s="104"/>
      <c r="L46" s="104"/>
      <c r="M46" s="105"/>
      <c r="N46" s="106"/>
    </row>
    <row r="47" spans="1:14" s="9" customFormat="1" ht="26.25" customHeight="1">
      <c r="A47" s="280" t="s">
        <v>148</v>
      </c>
      <c r="B47" s="281"/>
      <c r="C47" s="93">
        <f>N37</f>
        <v>0</v>
      </c>
      <c r="D47" s="93" t="s">
        <v>78</v>
      </c>
      <c r="E47" s="93" t="s">
        <v>141</v>
      </c>
      <c r="F47" s="93"/>
      <c r="G47" s="93"/>
      <c r="H47" s="93"/>
      <c r="I47" s="93"/>
      <c r="J47" s="93"/>
      <c r="K47" s="104"/>
      <c r="L47" s="104"/>
      <c r="M47" s="105"/>
      <c r="N47" s="106"/>
    </row>
    <row r="48" spans="1:14" s="7" customFormat="1" ht="26.25" customHeight="1">
      <c r="A48" s="245" t="s">
        <v>101</v>
      </c>
      <c r="B48" s="246"/>
      <c r="C48" s="93">
        <f>G37</f>
        <v>0</v>
      </c>
      <c r="D48" s="107" t="s">
        <v>76</v>
      </c>
      <c r="E48" s="93" t="s">
        <v>79</v>
      </c>
      <c r="F48" s="93"/>
      <c r="G48" s="93">
        <f>H37</f>
        <v>0</v>
      </c>
      <c r="H48" s="107" t="s">
        <v>76</v>
      </c>
      <c r="I48" s="93"/>
      <c r="J48" s="93"/>
      <c r="K48" s="104"/>
      <c r="L48" s="104"/>
      <c r="M48" s="105"/>
      <c r="N48" s="106"/>
    </row>
    <row r="49" spans="1:14" s="10" customFormat="1" ht="26.25" customHeight="1" thickBot="1">
      <c r="A49" s="290" t="str">
        <f>IF(C49&gt;0," 本月戶數增加","本月戶數減少")</f>
        <v>本月戶數減少</v>
      </c>
      <c r="B49" s="277"/>
      <c r="C49" s="108">
        <f>C37-'11310'!C37</f>
        <v>-24026</v>
      </c>
      <c r="D49" s="109" t="str">
        <f>IF(E49&gt;0,"男增加","男減少")</f>
        <v>男減少</v>
      </c>
      <c r="E49" s="110">
        <f>D37-'11310'!D37</f>
        <v>-23546</v>
      </c>
      <c r="F49" s="111" t="str">
        <f>IF(G49&gt;0,"女增加","女減少")</f>
        <v>女減少</v>
      </c>
      <c r="G49" s="110">
        <f>E37-'11310'!E37</f>
        <v>-26011</v>
      </c>
      <c r="H49" s="112"/>
      <c r="I49" s="277" t="str">
        <f>IF(K49&gt;0,"總人口數增加","總人口數減少")</f>
        <v>總人口數減少</v>
      </c>
      <c r="J49" s="277"/>
      <c r="K49" s="110">
        <f>F37-'11310'!F37</f>
        <v>-49557</v>
      </c>
      <c r="L49" s="112"/>
      <c r="M49" s="113"/>
      <c r="N49" s="114"/>
    </row>
    <row r="50" spans="1:14">
      <c r="C50" s="2"/>
      <c r="K50" s="11"/>
      <c r="M50" s="13"/>
    </row>
  </sheetData>
  <mergeCells count="28">
    <mergeCell ref="C43:C44"/>
    <mergeCell ref="D43:D44"/>
    <mergeCell ref="A48:B48"/>
    <mergeCell ref="A1:L1"/>
    <mergeCell ref="K3:K4"/>
    <mergeCell ref="L3:L4"/>
    <mergeCell ref="A49:B49"/>
    <mergeCell ref="I49:J49"/>
    <mergeCell ref="I3:I4"/>
    <mergeCell ref="B3:B4"/>
    <mergeCell ref="C3:C4"/>
    <mergeCell ref="G3:G4"/>
    <mergeCell ref="H3:H4"/>
    <mergeCell ref="A47:B47"/>
    <mergeCell ref="A45:B45"/>
    <mergeCell ref="A46:B46"/>
    <mergeCell ref="A39:B39"/>
    <mergeCell ref="A40:B40"/>
    <mergeCell ref="A38:B38"/>
    <mergeCell ref="A3:A4"/>
    <mergeCell ref="A41:B42"/>
    <mergeCell ref="A43:B44"/>
    <mergeCell ref="M3:M4"/>
    <mergeCell ref="N3:N4"/>
    <mergeCell ref="K2:N2"/>
    <mergeCell ref="C41:C42"/>
    <mergeCell ref="D41:D42"/>
    <mergeCell ref="J3:J4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2" width="7.6640625" customWidth="1"/>
    <col min="13" max="14" width="7.6640625" style="12" customWidth="1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187"/>
      <c r="N1" s="187"/>
    </row>
    <row r="2" spans="1:14" ht="28.5" customHeight="1" thickBot="1">
      <c r="A2" s="48"/>
      <c r="B2" s="49"/>
      <c r="C2" s="47"/>
      <c r="D2" s="49"/>
      <c r="E2" s="49"/>
      <c r="F2" s="49"/>
      <c r="G2" s="49"/>
      <c r="H2" s="49"/>
      <c r="I2" s="49"/>
      <c r="J2" s="53"/>
      <c r="K2" s="284" t="s">
        <v>163</v>
      </c>
      <c r="L2" s="284"/>
      <c r="M2" s="284"/>
      <c r="N2" s="284"/>
    </row>
    <row r="3" spans="1:14" ht="19.8">
      <c r="A3" s="285" t="s">
        <v>19</v>
      </c>
      <c r="B3" s="278" t="s">
        <v>20</v>
      </c>
      <c r="C3" s="278" t="s">
        <v>21</v>
      </c>
      <c r="D3" s="193" t="s">
        <v>10</v>
      </c>
      <c r="E3" s="194" t="s">
        <v>93</v>
      </c>
      <c r="F3" s="195" t="s">
        <v>94</v>
      </c>
      <c r="G3" s="278" t="s">
        <v>5</v>
      </c>
      <c r="H3" s="278" t="s">
        <v>4</v>
      </c>
      <c r="I3" s="278" t="s">
        <v>6</v>
      </c>
      <c r="J3" s="278" t="s">
        <v>7</v>
      </c>
      <c r="K3" s="278" t="s">
        <v>22</v>
      </c>
      <c r="L3" s="278" t="s">
        <v>23</v>
      </c>
      <c r="M3" s="265" t="s">
        <v>144</v>
      </c>
      <c r="N3" s="267" t="s">
        <v>146</v>
      </c>
    </row>
    <row r="4" spans="1:14" s="1" customFormat="1" ht="19.8">
      <c r="A4" s="286"/>
      <c r="B4" s="279"/>
      <c r="C4" s="279"/>
      <c r="D4" s="50" t="s">
        <v>1</v>
      </c>
      <c r="E4" s="50" t="s">
        <v>2</v>
      </c>
      <c r="F4" s="50" t="s">
        <v>86</v>
      </c>
      <c r="G4" s="279"/>
      <c r="H4" s="279"/>
      <c r="I4" s="279"/>
      <c r="J4" s="279"/>
      <c r="K4" s="279"/>
      <c r="L4" s="279"/>
      <c r="M4" s="266"/>
      <c r="N4" s="268"/>
    </row>
    <row r="5" spans="1:14" ht="19.8">
      <c r="A5" s="229" t="s">
        <v>104</v>
      </c>
      <c r="B5" s="196">
        <v>15</v>
      </c>
      <c r="C5" s="188"/>
      <c r="D5" s="188"/>
      <c r="E5" s="188"/>
      <c r="F5" s="51">
        <f t="shared" ref="F5:F26" si="0">SUM(D5:E5)</f>
        <v>0</v>
      </c>
      <c r="G5" s="176"/>
      <c r="H5" s="177"/>
      <c r="I5" s="177"/>
      <c r="J5" s="177"/>
      <c r="K5" s="177"/>
      <c r="L5" s="177"/>
      <c r="M5" s="178"/>
      <c r="N5" s="179"/>
    </row>
    <row r="6" spans="1:14" ht="19.8">
      <c r="A6" s="229" t="s">
        <v>105</v>
      </c>
      <c r="B6" s="197">
        <v>11</v>
      </c>
      <c r="C6" s="188"/>
      <c r="D6" s="188"/>
      <c r="E6" s="188"/>
      <c r="F6" s="51">
        <f t="shared" si="0"/>
        <v>0</v>
      </c>
      <c r="G6" s="176"/>
      <c r="H6" s="177"/>
      <c r="I6" s="177"/>
      <c r="J6" s="177"/>
      <c r="K6" s="177"/>
      <c r="L6" s="177"/>
      <c r="M6" s="178"/>
      <c r="N6" s="179"/>
    </row>
    <row r="7" spans="1:14" ht="19.8">
      <c r="A7" s="229" t="s">
        <v>106</v>
      </c>
      <c r="B7" s="197">
        <v>17</v>
      </c>
      <c r="C7" s="188"/>
      <c r="D7" s="188"/>
      <c r="E7" s="188"/>
      <c r="F7" s="51">
        <f t="shared" si="0"/>
        <v>0</v>
      </c>
      <c r="G7" s="176"/>
      <c r="H7" s="177"/>
      <c r="I7" s="177"/>
      <c r="J7" s="177"/>
      <c r="K7" s="177"/>
      <c r="L7" s="177"/>
      <c r="M7" s="178"/>
      <c r="N7" s="179"/>
    </row>
    <row r="8" spans="1:14" ht="19.8">
      <c r="A8" s="229" t="s">
        <v>107</v>
      </c>
      <c r="B8" s="197">
        <v>15</v>
      </c>
      <c r="C8" s="188"/>
      <c r="D8" s="188"/>
      <c r="E8" s="188"/>
      <c r="F8" s="51">
        <f t="shared" si="0"/>
        <v>0</v>
      </c>
      <c r="G8" s="176"/>
      <c r="H8" s="177"/>
      <c r="I8" s="177"/>
      <c r="J8" s="177"/>
      <c r="K8" s="177"/>
      <c r="L8" s="177"/>
      <c r="M8" s="178"/>
      <c r="N8" s="179"/>
    </row>
    <row r="9" spans="1:14" ht="19.8">
      <c r="A9" s="229" t="s">
        <v>108</v>
      </c>
      <c r="B9" s="197">
        <v>17</v>
      </c>
      <c r="C9" s="188"/>
      <c r="D9" s="188"/>
      <c r="E9" s="188"/>
      <c r="F9" s="51">
        <f t="shared" si="0"/>
        <v>0</v>
      </c>
      <c r="G9" s="176"/>
      <c r="H9" s="177"/>
      <c r="I9" s="177"/>
      <c r="J9" s="177"/>
      <c r="K9" s="177"/>
      <c r="L9" s="177"/>
      <c r="M9" s="178"/>
      <c r="N9" s="179"/>
    </row>
    <row r="10" spans="1:14" ht="19.8">
      <c r="A10" s="229" t="s">
        <v>109</v>
      </c>
      <c r="B10" s="197">
        <v>7</v>
      </c>
      <c r="C10" s="188"/>
      <c r="D10" s="188"/>
      <c r="E10" s="188"/>
      <c r="F10" s="51">
        <f t="shared" si="0"/>
        <v>0</v>
      </c>
      <c r="G10" s="176"/>
      <c r="H10" s="177"/>
      <c r="I10" s="177"/>
      <c r="J10" s="177"/>
      <c r="K10" s="177"/>
      <c r="L10" s="177"/>
      <c r="M10" s="178"/>
      <c r="N10" s="179"/>
    </row>
    <row r="11" spans="1:14" ht="19.8">
      <c r="A11" s="229" t="s">
        <v>110</v>
      </c>
      <c r="B11" s="197">
        <v>7</v>
      </c>
      <c r="C11" s="188"/>
      <c r="D11" s="188"/>
      <c r="E11" s="188"/>
      <c r="F11" s="51">
        <f t="shared" si="0"/>
        <v>0</v>
      </c>
      <c r="G11" s="176"/>
      <c r="H11" s="177"/>
      <c r="I11" s="177"/>
      <c r="J11" s="177"/>
      <c r="K11" s="177"/>
      <c r="L11" s="177"/>
      <c r="M11" s="178"/>
      <c r="N11" s="179"/>
    </row>
    <row r="12" spans="1:14" ht="19.8">
      <c r="A12" s="229" t="s">
        <v>111</v>
      </c>
      <c r="B12" s="197">
        <v>15</v>
      </c>
      <c r="C12" s="188"/>
      <c r="D12" s="188"/>
      <c r="E12" s="188"/>
      <c r="F12" s="51">
        <f t="shared" si="0"/>
        <v>0</v>
      </c>
      <c r="G12" s="176"/>
      <c r="H12" s="177"/>
      <c r="I12" s="177"/>
      <c r="J12" s="177"/>
      <c r="K12" s="177"/>
      <c r="L12" s="177"/>
      <c r="M12" s="178"/>
      <c r="N12" s="179"/>
    </row>
    <row r="13" spans="1:14" ht="19.8">
      <c r="A13" s="229" t="s">
        <v>112</v>
      </c>
      <c r="B13" s="197">
        <v>12</v>
      </c>
      <c r="C13" s="188"/>
      <c r="D13" s="188"/>
      <c r="E13" s="188"/>
      <c r="F13" s="51">
        <f t="shared" si="0"/>
        <v>0</v>
      </c>
      <c r="G13" s="177"/>
      <c r="H13" s="177"/>
      <c r="I13" s="177"/>
      <c r="J13" s="177"/>
      <c r="K13" s="177"/>
      <c r="L13" s="177"/>
      <c r="M13" s="178"/>
      <c r="N13" s="179"/>
    </row>
    <row r="14" spans="1:14" ht="19.8">
      <c r="A14" s="229" t="s">
        <v>113</v>
      </c>
      <c r="B14" s="197">
        <v>8</v>
      </c>
      <c r="C14" s="188"/>
      <c r="D14" s="188"/>
      <c r="E14" s="188"/>
      <c r="F14" s="51">
        <f t="shared" si="0"/>
        <v>0</v>
      </c>
      <c r="G14" s="177"/>
      <c r="H14" s="177"/>
      <c r="I14" s="177"/>
      <c r="J14" s="177"/>
      <c r="K14" s="177"/>
      <c r="L14" s="177"/>
      <c r="M14" s="178"/>
      <c r="N14" s="179"/>
    </row>
    <row r="15" spans="1:14" ht="19.8">
      <c r="A15" s="229" t="s">
        <v>114</v>
      </c>
      <c r="B15" s="197">
        <v>17</v>
      </c>
      <c r="C15" s="188"/>
      <c r="D15" s="188"/>
      <c r="E15" s="188"/>
      <c r="F15" s="51">
        <f t="shared" si="0"/>
        <v>0</v>
      </c>
      <c r="G15" s="177"/>
      <c r="H15" s="177"/>
      <c r="I15" s="177"/>
      <c r="J15" s="177"/>
      <c r="K15" s="177"/>
      <c r="L15" s="177"/>
      <c r="M15" s="178"/>
      <c r="N15" s="179"/>
    </row>
    <row r="16" spans="1:14" ht="19.8">
      <c r="A16" s="229" t="s">
        <v>115</v>
      </c>
      <c r="B16" s="197">
        <v>11</v>
      </c>
      <c r="C16" s="188"/>
      <c r="D16" s="188"/>
      <c r="E16" s="188"/>
      <c r="F16" s="51">
        <f t="shared" si="0"/>
        <v>0</v>
      </c>
      <c r="G16" s="177"/>
      <c r="H16" s="177"/>
      <c r="I16" s="177"/>
      <c r="J16" s="177"/>
      <c r="K16" s="177"/>
      <c r="L16" s="177"/>
      <c r="M16" s="178"/>
      <c r="N16" s="179"/>
    </row>
    <row r="17" spans="1:14" ht="19.8">
      <c r="A17" s="229" t="s">
        <v>116</v>
      </c>
      <c r="B17" s="197">
        <v>22</v>
      </c>
      <c r="C17" s="188"/>
      <c r="D17" s="188"/>
      <c r="E17" s="188"/>
      <c r="F17" s="51">
        <f t="shared" si="0"/>
        <v>0</v>
      </c>
      <c r="G17" s="177"/>
      <c r="H17" s="177"/>
      <c r="I17" s="177"/>
      <c r="J17" s="177"/>
      <c r="K17" s="177"/>
      <c r="L17" s="177"/>
      <c r="M17" s="178"/>
      <c r="N17" s="179"/>
    </row>
    <row r="18" spans="1:14" ht="19.8">
      <c r="A18" s="229" t="s">
        <v>117</v>
      </c>
      <c r="B18" s="197">
        <v>19</v>
      </c>
      <c r="C18" s="188"/>
      <c r="D18" s="188"/>
      <c r="E18" s="188"/>
      <c r="F18" s="51">
        <f t="shared" si="0"/>
        <v>0</v>
      </c>
      <c r="G18" s="177"/>
      <c r="H18" s="177"/>
      <c r="I18" s="177"/>
      <c r="J18" s="177"/>
      <c r="K18" s="177"/>
      <c r="L18" s="177"/>
      <c r="M18" s="178"/>
      <c r="N18" s="179"/>
    </row>
    <row r="19" spans="1:14" ht="19.8">
      <c r="A19" s="229" t="s">
        <v>118</v>
      </c>
      <c r="B19" s="197">
        <v>22</v>
      </c>
      <c r="C19" s="188"/>
      <c r="D19" s="188"/>
      <c r="E19" s="188"/>
      <c r="F19" s="51">
        <f t="shared" si="0"/>
        <v>0</v>
      </c>
      <c r="G19" s="177"/>
      <c r="H19" s="177"/>
      <c r="I19" s="177"/>
      <c r="J19" s="177"/>
      <c r="K19" s="177"/>
      <c r="L19" s="177"/>
      <c r="M19" s="178"/>
      <c r="N19" s="179"/>
    </row>
    <row r="20" spans="1:14" ht="19.8">
      <c r="A20" s="229" t="s">
        <v>119</v>
      </c>
      <c r="B20" s="197">
        <v>19</v>
      </c>
      <c r="C20" s="188"/>
      <c r="D20" s="188"/>
      <c r="E20" s="188"/>
      <c r="F20" s="51">
        <f t="shared" si="0"/>
        <v>0</v>
      </c>
      <c r="G20" s="177"/>
      <c r="H20" s="177"/>
      <c r="I20" s="177"/>
      <c r="J20" s="177"/>
      <c r="K20" s="177"/>
      <c r="L20" s="177"/>
      <c r="M20" s="178"/>
      <c r="N20" s="179"/>
    </row>
    <row r="21" spans="1:14" ht="19.8">
      <c r="A21" s="229" t="s">
        <v>120</v>
      </c>
      <c r="B21" s="197">
        <v>21</v>
      </c>
      <c r="C21" s="188"/>
      <c r="D21" s="188"/>
      <c r="E21" s="188"/>
      <c r="F21" s="51">
        <f t="shared" si="0"/>
        <v>0</v>
      </c>
      <c r="G21" s="177"/>
      <c r="H21" s="177"/>
      <c r="I21" s="177"/>
      <c r="J21" s="177"/>
      <c r="K21" s="177"/>
      <c r="L21" s="177"/>
      <c r="M21" s="178"/>
      <c r="N21" s="179"/>
    </row>
    <row r="22" spans="1:14" ht="19.8">
      <c r="A22" s="229" t="s">
        <v>121</v>
      </c>
      <c r="B22" s="197">
        <v>11</v>
      </c>
      <c r="C22" s="188"/>
      <c r="D22" s="188"/>
      <c r="E22" s="188"/>
      <c r="F22" s="51">
        <f t="shared" si="0"/>
        <v>0</v>
      </c>
      <c r="G22" s="176"/>
      <c r="H22" s="177"/>
      <c r="I22" s="177"/>
      <c r="J22" s="177"/>
      <c r="K22" s="177"/>
      <c r="L22" s="177"/>
      <c r="M22" s="178"/>
      <c r="N22" s="179"/>
    </row>
    <row r="23" spans="1:14" ht="19.8">
      <c r="A23" s="229" t="s">
        <v>122</v>
      </c>
      <c r="B23" s="197">
        <v>12</v>
      </c>
      <c r="C23" s="188"/>
      <c r="D23" s="188"/>
      <c r="E23" s="188"/>
      <c r="F23" s="51">
        <f t="shared" si="0"/>
        <v>0</v>
      </c>
      <c r="G23" s="176"/>
      <c r="H23" s="177"/>
      <c r="I23" s="177"/>
      <c r="J23" s="177"/>
      <c r="K23" s="177"/>
      <c r="L23" s="177"/>
      <c r="M23" s="178"/>
      <c r="N23" s="179"/>
    </row>
    <row r="24" spans="1:14" ht="19.8">
      <c r="A24" s="229" t="s">
        <v>123</v>
      </c>
      <c r="B24" s="197">
        <v>12</v>
      </c>
      <c r="C24" s="188"/>
      <c r="D24" s="188"/>
      <c r="E24" s="188"/>
      <c r="F24" s="51">
        <f t="shared" si="0"/>
        <v>0</v>
      </c>
      <c r="G24" s="176"/>
      <c r="H24" s="177"/>
      <c r="I24" s="177"/>
      <c r="J24" s="177"/>
      <c r="K24" s="177"/>
      <c r="L24" s="177"/>
      <c r="M24" s="178"/>
      <c r="N24" s="179"/>
    </row>
    <row r="25" spans="1:14" ht="19.8">
      <c r="A25" s="229" t="s">
        <v>124</v>
      </c>
      <c r="B25" s="197">
        <v>12</v>
      </c>
      <c r="C25" s="188"/>
      <c r="D25" s="188"/>
      <c r="E25" s="188"/>
      <c r="F25" s="51">
        <f t="shared" si="0"/>
        <v>0</v>
      </c>
      <c r="G25" s="176"/>
      <c r="H25" s="177"/>
      <c r="I25" s="177"/>
      <c r="J25" s="177"/>
      <c r="K25" s="177"/>
      <c r="L25" s="177"/>
      <c r="M25" s="178"/>
      <c r="N25" s="179"/>
    </row>
    <row r="26" spans="1:14" ht="19.8">
      <c r="A26" s="229" t="s">
        <v>125</v>
      </c>
      <c r="B26" s="197">
        <v>22</v>
      </c>
      <c r="C26" s="188"/>
      <c r="D26" s="188"/>
      <c r="E26" s="188"/>
      <c r="F26" s="51">
        <f t="shared" si="0"/>
        <v>0</v>
      </c>
      <c r="G26" s="176"/>
      <c r="H26" s="177"/>
      <c r="I26" s="177"/>
      <c r="J26" s="177"/>
      <c r="K26" s="177"/>
      <c r="L26" s="177"/>
      <c r="M26" s="178"/>
      <c r="N26" s="179"/>
    </row>
    <row r="27" spans="1:14" ht="19.8">
      <c r="A27" s="229" t="s">
        <v>126</v>
      </c>
      <c r="B27" s="197">
        <v>24</v>
      </c>
      <c r="C27" s="188"/>
      <c r="D27" s="188"/>
      <c r="E27" s="188"/>
      <c r="F27" s="51">
        <f>D27+E27</f>
        <v>0</v>
      </c>
      <c r="G27" s="176"/>
      <c r="H27" s="177"/>
      <c r="I27" s="177"/>
      <c r="J27" s="177"/>
      <c r="K27" s="177"/>
      <c r="L27" s="177"/>
      <c r="M27" s="178"/>
      <c r="N27" s="179"/>
    </row>
    <row r="28" spans="1:14" ht="19.8">
      <c r="A28" s="229" t="s">
        <v>127</v>
      </c>
      <c r="B28" s="197">
        <v>10</v>
      </c>
      <c r="C28" s="188"/>
      <c r="D28" s="188"/>
      <c r="E28" s="188"/>
      <c r="F28" s="51">
        <f t="shared" ref="F28:F36" si="1">SUM(D28:E28)</f>
        <v>0</v>
      </c>
      <c r="G28" s="176"/>
      <c r="H28" s="177"/>
      <c r="I28" s="177"/>
      <c r="J28" s="177"/>
      <c r="K28" s="177"/>
      <c r="L28" s="177"/>
      <c r="M28" s="178"/>
      <c r="N28" s="179"/>
    </row>
    <row r="29" spans="1:14" ht="19.8">
      <c r="A29" s="229" t="s">
        <v>128</v>
      </c>
      <c r="B29" s="197">
        <v>13</v>
      </c>
      <c r="C29" s="188"/>
      <c r="D29" s="188"/>
      <c r="E29" s="188"/>
      <c r="F29" s="51">
        <f t="shared" si="1"/>
        <v>0</v>
      </c>
      <c r="G29" s="176"/>
      <c r="H29" s="177"/>
      <c r="I29" s="177"/>
      <c r="J29" s="177"/>
      <c r="K29" s="177"/>
      <c r="L29" s="177"/>
      <c r="M29" s="178"/>
      <c r="N29" s="179"/>
    </row>
    <row r="30" spans="1:14" ht="19.8">
      <c r="A30" s="229" t="s">
        <v>129</v>
      </c>
      <c r="B30" s="197">
        <v>10</v>
      </c>
      <c r="C30" s="188"/>
      <c r="D30" s="188"/>
      <c r="E30" s="188"/>
      <c r="F30" s="51">
        <f t="shared" si="1"/>
        <v>0</v>
      </c>
      <c r="G30" s="176"/>
      <c r="H30" s="177"/>
      <c r="I30" s="177"/>
      <c r="J30" s="177"/>
      <c r="K30" s="177"/>
      <c r="L30" s="177"/>
      <c r="M30" s="178"/>
      <c r="N30" s="179"/>
    </row>
    <row r="31" spans="1:14" ht="19.8">
      <c r="A31" s="229" t="s">
        <v>130</v>
      </c>
      <c r="B31" s="197">
        <v>10</v>
      </c>
      <c r="C31" s="188"/>
      <c r="D31" s="188"/>
      <c r="E31" s="188"/>
      <c r="F31" s="51">
        <f t="shared" si="1"/>
        <v>0</v>
      </c>
      <c r="G31" s="176"/>
      <c r="H31" s="177"/>
      <c r="I31" s="177"/>
      <c r="J31" s="177"/>
      <c r="K31" s="177"/>
      <c r="L31" s="177"/>
      <c r="M31" s="178"/>
      <c r="N31" s="179"/>
    </row>
    <row r="32" spans="1:14" ht="19.8">
      <c r="A32" s="229" t="s">
        <v>131</v>
      </c>
      <c r="B32" s="197">
        <v>11</v>
      </c>
      <c r="C32" s="188"/>
      <c r="D32" s="188"/>
      <c r="E32" s="188"/>
      <c r="F32" s="51">
        <f t="shared" si="1"/>
        <v>0</v>
      </c>
      <c r="G32" s="176"/>
      <c r="H32" s="177"/>
      <c r="I32" s="177"/>
      <c r="J32" s="177"/>
      <c r="K32" s="177"/>
      <c r="L32" s="177"/>
      <c r="M32" s="178"/>
      <c r="N32" s="179"/>
    </row>
    <row r="33" spans="1:14" ht="19.8">
      <c r="A33" s="229" t="s">
        <v>132</v>
      </c>
      <c r="B33" s="197">
        <v>12</v>
      </c>
      <c r="C33" s="188"/>
      <c r="D33" s="188"/>
      <c r="E33" s="188"/>
      <c r="F33" s="51">
        <f t="shared" si="1"/>
        <v>0</v>
      </c>
      <c r="G33" s="176"/>
      <c r="H33" s="177"/>
      <c r="I33" s="177"/>
      <c r="J33" s="177"/>
      <c r="K33" s="177"/>
      <c r="L33" s="177"/>
      <c r="M33" s="178"/>
      <c r="N33" s="179"/>
    </row>
    <row r="34" spans="1:14" ht="19.8">
      <c r="A34" s="229" t="s">
        <v>133</v>
      </c>
      <c r="B34" s="197">
        <v>11</v>
      </c>
      <c r="C34" s="188"/>
      <c r="D34" s="188"/>
      <c r="E34" s="188"/>
      <c r="F34" s="51">
        <f t="shared" si="1"/>
        <v>0</v>
      </c>
      <c r="G34" s="176"/>
      <c r="H34" s="177"/>
      <c r="I34" s="177"/>
      <c r="J34" s="177"/>
      <c r="K34" s="177"/>
      <c r="L34" s="177"/>
      <c r="M34" s="178"/>
      <c r="N34" s="179"/>
    </row>
    <row r="35" spans="1:14" ht="19.8">
      <c r="A35" s="229" t="s">
        <v>134</v>
      </c>
      <c r="B35" s="197">
        <v>6</v>
      </c>
      <c r="C35" s="188"/>
      <c r="D35" s="188"/>
      <c r="E35" s="188"/>
      <c r="F35" s="51">
        <f t="shared" si="1"/>
        <v>0</v>
      </c>
      <c r="G35" s="176"/>
      <c r="H35" s="177"/>
      <c r="I35" s="177"/>
      <c r="J35" s="177"/>
      <c r="K35" s="177"/>
      <c r="L35" s="177"/>
      <c r="M35" s="178"/>
      <c r="N35" s="179"/>
    </row>
    <row r="36" spans="1:14" ht="19.8">
      <c r="A36" s="229" t="s">
        <v>135</v>
      </c>
      <c r="B36" s="197">
        <v>16</v>
      </c>
      <c r="C36" s="188"/>
      <c r="D36" s="188"/>
      <c r="E36" s="188"/>
      <c r="F36" s="51">
        <f t="shared" si="1"/>
        <v>0</v>
      </c>
      <c r="G36" s="176"/>
      <c r="H36" s="177"/>
      <c r="I36" s="177"/>
      <c r="J36" s="177"/>
      <c r="K36" s="177"/>
      <c r="L36" s="177"/>
      <c r="M36" s="178"/>
      <c r="N36" s="179"/>
    </row>
    <row r="37" spans="1:14" ht="19.8">
      <c r="A37" s="226" t="s">
        <v>136</v>
      </c>
      <c r="B37" s="51">
        <f t="shared" ref="B37:N37" si="2">SUM(B5:B36)</f>
        <v>447</v>
      </c>
      <c r="C37" s="51">
        <f t="shared" si="2"/>
        <v>0</v>
      </c>
      <c r="D37" s="51">
        <f t="shared" si="2"/>
        <v>0</v>
      </c>
      <c r="E37" s="51">
        <f t="shared" si="2"/>
        <v>0</v>
      </c>
      <c r="F37" s="51">
        <f t="shared" si="2"/>
        <v>0</v>
      </c>
      <c r="G37" s="177">
        <f t="shared" si="2"/>
        <v>0</v>
      </c>
      <c r="H37" s="177">
        <f t="shared" si="2"/>
        <v>0</v>
      </c>
      <c r="I37" s="177">
        <f t="shared" si="2"/>
        <v>0</v>
      </c>
      <c r="J37" s="177">
        <f t="shared" si="2"/>
        <v>0</v>
      </c>
      <c r="K37" s="177">
        <f t="shared" si="2"/>
        <v>0</v>
      </c>
      <c r="L37" s="177">
        <f t="shared" si="2"/>
        <v>0</v>
      </c>
      <c r="M37" s="178">
        <f t="shared" si="2"/>
        <v>0</v>
      </c>
      <c r="N37" s="179">
        <f t="shared" si="2"/>
        <v>0</v>
      </c>
    </row>
    <row r="38" spans="1:14" s="3" customFormat="1" ht="26.25" customHeight="1">
      <c r="A38" s="282" t="s">
        <v>8</v>
      </c>
      <c r="B38" s="283"/>
      <c r="C38" s="93">
        <f>C37</f>
        <v>0</v>
      </c>
      <c r="D38" s="93" t="s">
        <v>0</v>
      </c>
      <c r="E38" s="93" t="s">
        <v>9</v>
      </c>
      <c r="F38" s="93"/>
      <c r="G38" s="93">
        <f>F37</f>
        <v>0</v>
      </c>
      <c r="H38" s="93" t="s">
        <v>10</v>
      </c>
      <c r="I38" s="93"/>
      <c r="J38" s="93"/>
      <c r="K38" s="93" t="s">
        <v>90</v>
      </c>
      <c r="L38" s="93"/>
      <c r="M38" s="94"/>
      <c r="N38" s="95"/>
    </row>
    <row r="39" spans="1:14" s="3" customFormat="1" ht="26.25" customHeight="1">
      <c r="A39" s="245" t="s">
        <v>102</v>
      </c>
      <c r="B39" s="246"/>
      <c r="C39" s="62" t="str">
        <f ca="1">INDIRECT(H39,TRUE)</f>
        <v>浩然</v>
      </c>
      <c r="D39" s="144" t="s">
        <v>89</v>
      </c>
      <c r="E39" s="145">
        <f>MAX(C5:C36)</f>
        <v>0</v>
      </c>
      <c r="F39" s="146">
        <f>MAX(F5:F36)</f>
        <v>0</v>
      </c>
      <c r="G39" s="227"/>
      <c r="H39" s="149" t="str">
        <f>ADDRESS(MATCH(MAX(F5:F36),F5:F36,0)+4,1)</f>
        <v>$A$5</v>
      </c>
      <c r="I39" s="227"/>
      <c r="J39" s="227"/>
      <c r="K39" s="227"/>
      <c r="L39" s="227"/>
      <c r="M39" s="142"/>
      <c r="N39" s="143"/>
    </row>
    <row r="40" spans="1:14" s="3" customFormat="1" ht="26.25" customHeight="1">
      <c r="A40" s="245" t="s">
        <v>103</v>
      </c>
      <c r="B40" s="246"/>
      <c r="C40" s="224" t="str">
        <f ca="1">INDIRECT(H40,TRUE)</f>
        <v>浩然</v>
      </c>
      <c r="D40" s="225" t="s">
        <v>89</v>
      </c>
      <c r="E40" s="147">
        <f>MIN(C5:C36)</f>
        <v>0</v>
      </c>
      <c r="F40" s="148">
        <f>MIN(F5:F36)</f>
        <v>0</v>
      </c>
      <c r="G40" s="227"/>
      <c r="H40" s="149" t="str">
        <f>ADDRESS(MATCH(MIN(F5:F36),F5:F36,0)+4,1)</f>
        <v>$A$5</v>
      </c>
      <c r="I40" s="227"/>
      <c r="J40" s="227"/>
      <c r="K40" s="227"/>
      <c r="L40" s="227"/>
      <c r="M40" s="142"/>
      <c r="N40" s="143"/>
    </row>
    <row r="41" spans="1:14" s="4" customFormat="1" ht="24.9" customHeight="1">
      <c r="A41" s="269" t="s">
        <v>11</v>
      </c>
      <c r="B41" s="270"/>
      <c r="C41" s="273">
        <f>SUM(G41,G42)</f>
        <v>0</v>
      </c>
      <c r="D41" s="275" t="s">
        <v>10</v>
      </c>
      <c r="E41" s="80" t="s">
        <v>12</v>
      </c>
      <c r="F41" s="80"/>
      <c r="G41" s="80">
        <v>0</v>
      </c>
      <c r="H41" s="80" t="s">
        <v>10</v>
      </c>
      <c r="I41" s="80"/>
      <c r="J41" s="80"/>
      <c r="K41" s="81"/>
      <c r="L41" s="81"/>
      <c r="M41" s="82"/>
      <c r="N41" s="83"/>
    </row>
    <row r="42" spans="1:14" s="5" customFormat="1" ht="24.9" customHeight="1">
      <c r="A42" s="271"/>
      <c r="B42" s="272"/>
      <c r="C42" s="274"/>
      <c r="D42" s="276"/>
      <c r="E42" s="84" t="s">
        <v>13</v>
      </c>
      <c r="F42" s="84"/>
      <c r="G42" s="84">
        <v>0</v>
      </c>
      <c r="H42" s="84" t="s">
        <v>10</v>
      </c>
      <c r="I42" s="84"/>
      <c r="J42" s="84"/>
      <c r="K42" s="85"/>
      <c r="L42" s="85"/>
      <c r="M42" s="86"/>
      <c r="N42" s="87"/>
    </row>
    <row r="43" spans="1:14" s="5" customFormat="1" ht="24.9" customHeight="1">
      <c r="A43" s="241" t="s">
        <v>17</v>
      </c>
      <c r="B43" s="247"/>
      <c r="C43" s="250">
        <f>K37</f>
        <v>0</v>
      </c>
      <c r="D43" s="250" t="s">
        <v>10</v>
      </c>
      <c r="E43" s="207" t="s">
        <v>143</v>
      </c>
      <c r="F43" s="80"/>
      <c r="G43" s="80"/>
      <c r="H43" s="80"/>
      <c r="I43" s="80"/>
      <c r="J43" s="80"/>
      <c r="K43" s="211"/>
      <c r="L43" s="211"/>
      <c r="M43" s="212"/>
      <c r="N43" s="213"/>
    </row>
    <row r="44" spans="1:14" s="6" customFormat="1" ht="24.9" customHeight="1">
      <c r="A44" s="248"/>
      <c r="B44" s="249"/>
      <c r="C44" s="289"/>
      <c r="D44" s="289"/>
      <c r="E44" s="207" t="s">
        <v>142</v>
      </c>
      <c r="F44" s="214"/>
      <c r="G44" s="214"/>
      <c r="H44" s="214"/>
      <c r="I44" s="214"/>
      <c r="J44" s="214"/>
      <c r="K44" s="214"/>
      <c r="L44" s="214"/>
      <c r="M44" s="214"/>
      <c r="N44" s="215"/>
    </row>
    <row r="45" spans="1:14" s="7" customFormat="1" ht="26.25" customHeight="1">
      <c r="A45" s="305" t="s">
        <v>15</v>
      </c>
      <c r="B45" s="306"/>
      <c r="C45" s="93">
        <f>L37</f>
        <v>0</v>
      </c>
      <c r="D45" s="93" t="s">
        <v>10</v>
      </c>
      <c r="E45" s="93"/>
      <c r="F45" s="93"/>
      <c r="G45" s="103"/>
      <c r="H45" s="93"/>
      <c r="I45" s="93"/>
      <c r="J45" s="93"/>
      <c r="K45" s="104"/>
      <c r="L45" s="104"/>
      <c r="M45" s="105"/>
      <c r="N45" s="106"/>
    </row>
    <row r="46" spans="1:14" s="8" customFormat="1" ht="26.25" customHeight="1">
      <c r="A46" s="282" t="s">
        <v>14</v>
      </c>
      <c r="B46" s="283"/>
      <c r="C46" s="93">
        <f>M37</f>
        <v>0</v>
      </c>
      <c r="D46" s="93" t="s">
        <v>24</v>
      </c>
      <c r="E46" s="93" t="s">
        <v>141</v>
      </c>
      <c r="F46" s="93"/>
      <c r="G46" s="93"/>
      <c r="H46" s="93"/>
      <c r="I46" s="93"/>
      <c r="J46" s="93"/>
      <c r="K46" s="104"/>
      <c r="L46" s="104"/>
      <c r="M46" s="105"/>
      <c r="N46" s="106"/>
    </row>
    <row r="47" spans="1:14" s="9" customFormat="1" ht="26.25" customHeight="1">
      <c r="A47" s="280" t="s">
        <v>148</v>
      </c>
      <c r="B47" s="281"/>
      <c r="C47" s="93">
        <f>N37</f>
        <v>0</v>
      </c>
      <c r="D47" s="93" t="s">
        <v>24</v>
      </c>
      <c r="E47" s="93" t="s">
        <v>141</v>
      </c>
      <c r="F47" s="93"/>
      <c r="G47" s="93"/>
      <c r="H47" s="93"/>
      <c r="I47" s="93"/>
      <c r="J47" s="93"/>
      <c r="K47" s="104"/>
      <c r="L47" s="104"/>
      <c r="M47" s="105"/>
      <c r="N47" s="106"/>
    </row>
    <row r="48" spans="1:14" s="7" customFormat="1" ht="26.25" customHeight="1">
      <c r="A48" s="245" t="s">
        <v>101</v>
      </c>
      <c r="B48" s="246"/>
      <c r="C48" s="93">
        <f>G37</f>
        <v>0</v>
      </c>
      <c r="D48" s="107" t="s">
        <v>10</v>
      </c>
      <c r="E48" s="93" t="s">
        <v>16</v>
      </c>
      <c r="F48" s="93"/>
      <c r="G48" s="93">
        <f>H37</f>
        <v>0</v>
      </c>
      <c r="H48" s="107" t="s">
        <v>10</v>
      </c>
      <c r="I48" s="93"/>
      <c r="J48" s="93"/>
      <c r="K48" s="104"/>
      <c r="L48" s="104"/>
      <c r="M48" s="105"/>
      <c r="N48" s="106"/>
    </row>
    <row r="49" spans="1:14" s="10" customFormat="1" ht="26.25" customHeight="1" thickBot="1">
      <c r="A49" s="290" t="str">
        <f>IF(C49&gt;0," 本月戶數增加","本月戶數減少")</f>
        <v>本月戶數減少</v>
      </c>
      <c r="B49" s="277"/>
      <c r="C49" s="108">
        <f>C37-'11311'!C37</f>
        <v>0</v>
      </c>
      <c r="D49" s="228" t="str">
        <f>IF(E49&gt;0,"男增加","男減少")</f>
        <v>男減少</v>
      </c>
      <c r="E49" s="110">
        <f>D37-'11311'!D37</f>
        <v>0</v>
      </c>
      <c r="F49" s="111" t="str">
        <f>IF(G49&gt;0,"女增加","女減少")</f>
        <v>女減少</v>
      </c>
      <c r="G49" s="110">
        <f>E37-'11311'!E37</f>
        <v>0</v>
      </c>
      <c r="H49" s="112"/>
      <c r="I49" s="277" t="str">
        <f>IF(K49&gt;0,"總人口數增加","總人口數減少")</f>
        <v>總人口數減少</v>
      </c>
      <c r="J49" s="277"/>
      <c r="K49" s="110">
        <f>F37-'11311'!F37</f>
        <v>0</v>
      </c>
      <c r="L49" s="112"/>
      <c r="M49" s="113"/>
      <c r="N49" s="114"/>
    </row>
    <row r="50" spans="1:14">
      <c r="C50" s="2"/>
      <c r="K50" s="11"/>
      <c r="M50" s="13"/>
    </row>
  </sheetData>
  <mergeCells count="28">
    <mergeCell ref="I49:J49"/>
    <mergeCell ref="A41:B42"/>
    <mergeCell ref="C41:C42"/>
    <mergeCell ref="D41:D42"/>
    <mergeCell ref="A43:B44"/>
    <mergeCell ref="C43:C44"/>
    <mergeCell ref="D43:D44"/>
    <mergeCell ref="A45:B45"/>
    <mergeCell ref="A46:B46"/>
    <mergeCell ref="A47:B47"/>
    <mergeCell ref="A48:B48"/>
    <mergeCell ref="A49:B49"/>
    <mergeCell ref="A40:B40"/>
    <mergeCell ref="A1:L1"/>
    <mergeCell ref="K2:N2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  <mergeCell ref="N3:N4"/>
    <mergeCell ref="A38:B38"/>
    <mergeCell ref="A39:B39"/>
  </mergeCells>
  <phoneticPr fontId="7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0"/>
  <sheetViews>
    <sheetView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4" width="7.6640625" customWidth="1"/>
    <col min="15" max="15" width="9" style="2"/>
  </cols>
  <sheetData>
    <row r="1" spans="1:15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36"/>
      <c r="N1" s="36"/>
    </row>
    <row r="2" spans="1:15" ht="28.5" customHeight="1" thickBot="1">
      <c r="A2" s="37"/>
      <c r="B2" s="38"/>
      <c r="C2" s="36"/>
      <c r="D2" s="38"/>
      <c r="E2" s="38"/>
      <c r="F2" s="38"/>
      <c r="G2" s="38"/>
      <c r="H2" s="38"/>
      <c r="I2" s="38"/>
      <c r="J2" s="28"/>
      <c r="K2" s="260" t="s">
        <v>153</v>
      </c>
      <c r="L2" s="260"/>
      <c r="M2" s="260"/>
      <c r="N2" s="260"/>
    </row>
    <row r="3" spans="1:15" ht="19.8" customHeight="1">
      <c r="A3" s="261" t="s">
        <v>19</v>
      </c>
      <c r="B3" s="262" t="s">
        <v>20</v>
      </c>
      <c r="C3" s="262" t="s">
        <v>21</v>
      </c>
      <c r="D3" s="193" t="s">
        <v>10</v>
      </c>
      <c r="E3" s="194" t="s">
        <v>93</v>
      </c>
      <c r="F3" s="195" t="s">
        <v>94</v>
      </c>
      <c r="G3" s="262" t="s">
        <v>5</v>
      </c>
      <c r="H3" s="262" t="s">
        <v>4</v>
      </c>
      <c r="I3" s="262" t="s">
        <v>6</v>
      </c>
      <c r="J3" s="262" t="s">
        <v>7</v>
      </c>
      <c r="K3" s="262" t="s">
        <v>22</v>
      </c>
      <c r="L3" s="262" t="s">
        <v>23</v>
      </c>
      <c r="M3" s="263" t="s">
        <v>144</v>
      </c>
      <c r="N3" s="264" t="s">
        <v>146</v>
      </c>
    </row>
    <row r="4" spans="1:15" s="1" customFormat="1" ht="19.8">
      <c r="A4" s="259"/>
      <c r="B4" s="236"/>
      <c r="C4" s="236"/>
      <c r="D4" s="21" t="s">
        <v>1</v>
      </c>
      <c r="E4" s="21" t="s">
        <v>2</v>
      </c>
      <c r="F4" s="21" t="s">
        <v>3</v>
      </c>
      <c r="G4" s="236"/>
      <c r="H4" s="236"/>
      <c r="I4" s="236"/>
      <c r="J4" s="236"/>
      <c r="K4" s="236"/>
      <c r="L4" s="236"/>
      <c r="M4" s="231"/>
      <c r="N4" s="233"/>
      <c r="O4" s="14"/>
    </row>
    <row r="5" spans="1:15" ht="19.8">
      <c r="A5" s="222" t="s">
        <v>104</v>
      </c>
      <c r="B5" s="196">
        <v>15</v>
      </c>
      <c r="C5" s="198">
        <v>943</v>
      </c>
      <c r="D5" s="198">
        <v>875</v>
      </c>
      <c r="E5" s="198">
        <v>1000</v>
      </c>
      <c r="F5" s="22">
        <f t="shared" ref="F5:F36" si="0">SUM(D5:E5)</f>
        <v>1875</v>
      </c>
      <c r="G5" s="43">
        <v>9</v>
      </c>
      <c r="H5" s="44">
        <v>13</v>
      </c>
      <c r="I5" s="44">
        <v>1</v>
      </c>
      <c r="J5" s="44">
        <v>7</v>
      </c>
      <c r="K5" s="44">
        <v>0</v>
      </c>
      <c r="L5" s="44">
        <v>3</v>
      </c>
      <c r="M5" s="45">
        <v>1</v>
      </c>
      <c r="N5" s="46">
        <v>1</v>
      </c>
    </row>
    <row r="6" spans="1:15" ht="19.8">
      <c r="A6" s="222" t="s">
        <v>105</v>
      </c>
      <c r="B6" s="197">
        <v>11</v>
      </c>
      <c r="C6" s="198">
        <v>561</v>
      </c>
      <c r="D6" s="198">
        <v>496</v>
      </c>
      <c r="E6" s="198">
        <v>562</v>
      </c>
      <c r="F6" s="22">
        <f t="shared" si="0"/>
        <v>1058</v>
      </c>
      <c r="G6" s="43">
        <v>4</v>
      </c>
      <c r="H6" s="44">
        <v>4</v>
      </c>
      <c r="I6" s="44">
        <v>0</v>
      </c>
      <c r="J6" s="44">
        <v>0</v>
      </c>
      <c r="K6" s="44">
        <v>1</v>
      </c>
      <c r="L6" s="44">
        <v>3</v>
      </c>
      <c r="M6" s="45">
        <v>0</v>
      </c>
      <c r="N6" s="46">
        <v>0</v>
      </c>
    </row>
    <row r="7" spans="1:15" ht="19.8">
      <c r="A7" s="222" t="s">
        <v>106</v>
      </c>
      <c r="B7" s="197">
        <v>17</v>
      </c>
      <c r="C7" s="198">
        <v>1522</v>
      </c>
      <c r="D7" s="198">
        <v>1467</v>
      </c>
      <c r="E7" s="198">
        <v>1833</v>
      </c>
      <c r="F7" s="22">
        <f t="shared" si="0"/>
        <v>3300</v>
      </c>
      <c r="G7" s="43">
        <v>24</v>
      </c>
      <c r="H7" s="44">
        <v>11</v>
      </c>
      <c r="I7" s="44">
        <v>1</v>
      </c>
      <c r="J7" s="44">
        <v>0</v>
      </c>
      <c r="K7" s="44">
        <v>3</v>
      </c>
      <c r="L7" s="44">
        <v>2</v>
      </c>
      <c r="M7" s="45">
        <v>3</v>
      </c>
      <c r="N7" s="46">
        <v>0</v>
      </c>
    </row>
    <row r="8" spans="1:15" ht="19.8">
      <c r="A8" s="222" t="s">
        <v>107</v>
      </c>
      <c r="B8" s="197">
        <v>15</v>
      </c>
      <c r="C8" s="198">
        <v>543</v>
      </c>
      <c r="D8" s="198">
        <v>539</v>
      </c>
      <c r="E8" s="198">
        <v>577</v>
      </c>
      <c r="F8" s="22">
        <f t="shared" si="0"/>
        <v>1116</v>
      </c>
      <c r="G8" s="43">
        <v>3</v>
      </c>
      <c r="H8" s="44">
        <v>1</v>
      </c>
      <c r="I8" s="44">
        <v>6</v>
      </c>
      <c r="J8" s="44">
        <v>2</v>
      </c>
      <c r="K8" s="44">
        <v>0</v>
      </c>
      <c r="L8" s="44">
        <v>4</v>
      </c>
      <c r="M8" s="45">
        <v>0</v>
      </c>
      <c r="N8" s="46">
        <v>0</v>
      </c>
    </row>
    <row r="9" spans="1:15" ht="19.8">
      <c r="A9" s="222" t="s">
        <v>108</v>
      </c>
      <c r="B9" s="197">
        <v>17</v>
      </c>
      <c r="C9" s="198">
        <v>684</v>
      </c>
      <c r="D9" s="198">
        <v>649</v>
      </c>
      <c r="E9" s="198">
        <v>750</v>
      </c>
      <c r="F9" s="22">
        <f t="shared" si="0"/>
        <v>1399</v>
      </c>
      <c r="G9" s="43">
        <v>3</v>
      </c>
      <c r="H9" s="44">
        <v>5</v>
      </c>
      <c r="I9" s="44">
        <v>0</v>
      </c>
      <c r="J9" s="44">
        <v>0</v>
      </c>
      <c r="K9" s="44">
        <v>0</v>
      </c>
      <c r="L9" s="44">
        <v>2</v>
      </c>
      <c r="M9" s="45">
        <v>1</v>
      </c>
      <c r="N9" s="46">
        <v>0</v>
      </c>
    </row>
    <row r="10" spans="1:15" ht="19.8">
      <c r="A10" s="222" t="s">
        <v>109</v>
      </c>
      <c r="B10" s="197">
        <v>7</v>
      </c>
      <c r="C10" s="198">
        <v>331</v>
      </c>
      <c r="D10" s="198">
        <v>304</v>
      </c>
      <c r="E10" s="198">
        <v>361</v>
      </c>
      <c r="F10" s="22">
        <f t="shared" si="0"/>
        <v>665</v>
      </c>
      <c r="G10" s="43">
        <v>0</v>
      </c>
      <c r="H10" s="44">
        <v>3</v>
      </c>
      <c r="I10" s="44">
        <v>1</v>
      </c>
      <c r="J10" s="44">
        <v>0</v>
      </c>
      <c r="K10" s="44">
        <v>1</v>
      </c>
      <c r="L10" s="44">
        <v>2</v>
      </c>
      <c r="M10" s="45">
        <v>1</v>
      </c>
      <c r="N10" s="46">
        <v>0</v>
      </c>
    </row>
    <row r="11" spans="1:15" ht="19.8">
      <c r="A11" s="222" t="s">
        <v>110</v>
      </c>
      <c r="B11" s="197">
        <v>7</v>
      </c>
      <c r="C11" s="198">
        <v>618</v>
      </c>
      <c r="D11" s="198">
        <v>488</v>
      </c>
      <c r="E11" s="198">
        <v>617</v>
      </c>
      <c r="F11" s="22">
        <f t="shared" si="0"/>
        <v>1105</v>
      </c>
      <c r="G11" s="43">
        <v>10</v>
      </c>
      <c r="H11" s="44">
        <v>6</v>
      </c>
      <c r="I11" s="44">
        <v>3</v>
      </c>
      <c r="J11" s="44">
        <v>6</v>
      </c>
      <c r="K11" s="44">
        <v>0</v>
      </c>
      <c r="L11" s="44">
        <v>2</v>
      </c>
      <c r="M11" s="45">
        <v>0</v>
      </c>
      <c r="N11" s="46">
        <v>0</v>
      </c>
    </row>
    <row r="12" spans="1:15" ht="19.8">
      <c r="A12" s="222" t="s">
        <v>111</v>
      </c>
      <c r="B12" s="197">
        <v>15</v>
      </c>
      <c r="C12" s="198">
        <v>948</v>
      </c>
      <c r="D12" s="198">
        <v>966</v>
      </c>
      <c r="E12" s="198">
        <v>1029</v>
      </c>
      <c r="F12" s="22">
        <f t="shared" si="0"/>
        <v>1995</v>
      </c>
      <c r="G12" s="43">
        <v>12</v>
      </c>
      <c r="H12" s="44">
        <v>8</v>
      </c>
      <c r="I12" s="44">
        <v>0</v>
      </c>
      <c r="J12" s="44">
        <v>7</v>
      </c>
      <c r="K12" s="44">
        <v>0</v>
      </c>
      <c r="L12" s="44">
        <v>4</v>
      </c>
      <c r="M12" s="45">
        <v>2</v>
      </c>
      <c r="N12" s="46">
        <v>2</v>
      </c>
    </row>
    <row r="13" spans="1:15" ht="19.8">
      <c r="A13" s="222" t="s">
        <v>112</v>
      </c>
      <c r="B13" s="197">
        <v>12</v>
      </c>
      <c r="C13" s="198">
        <v>464</v>
      </c>
      <c r="D13" s="198">
        <v>463</v>
      </c>
      <c r="E13" s="198">
        <v>487</v>
      </c>
      <c r="F13" s="22">
        <f t="shared" si="0"/>
        <v>950</v>
      </c>
      <c r="G13" s="43">
        <v>1</v>
      </c>
      <c r="H13" s="44">
        <v>5</v>
      </c>
      <c r="I13" s="44">
        <v>0</v>
      </c>
      <c r="J13" s="44">
        <v>0</v>
      </c>
      <c r="K13" s="44">
        <v>0</v>
      </c>
      <c r="L13" s="44">
        <v>1</v>
      </c>
      <c r="M13" s="45">
        <v>0</v>
      </c>
      <c r="N13" s="46">
        <v>0</v>
      </c>
    </row>
    <row r="14" spans="1:15" ht="19.8">
      <c r="A14" s="222" t="s">
        <v>113</v>
      </c>
      <c r="B14" s="197">
        <v>8</v>
      </c>
      <c r="C14" s="198">
        <v>347</v>
      </c>
      <c r="D14" s="198">
        <v>394</v>
      </c>
      <c r="E14" s="198">
        <v>357</v>
      </c>
      <c r="F14" s="22">
        <f t="shared" si="0"/>
        <v>751</v>
      </c>
      <c r="G14" s="43">
        <v>2</v>
      </c>
      <c r="H14" s="44">
        <v>1</v>
      </c>
      <c r="I14" s="44">
        <v>0</v>
      </c>
      <c r="J14" s="44">
        <v>1</v>
      </c>
      <c r="K14" s="44">
        <v>0</v>
      </c>
      <c r="L14" s="44">
        <v>1</v>
      </c>
      <c r="M14" s="45">
        <v>0</v>
      </c>
      <c r="N14" s="46">
        <v>0</v>
      </c>
    </row>
    <row r="15" spans="1:15" ht="19.8">
      <c r="A15" s="222" t="s">
        <v>114</v>
      </c>
      <c r="B15" s="197">
        <v>17</v>
      </c>
      <c r="C15" s="198">
        <v>755</v>
      </c>
      <c r="D15" s="198">
        <v>711</v>
      </c>
      <c r="E15" s="198">
        <v>797</v>
      </c>
      <c r="F15" s="22">
        <f t="shared" si="0"/>
        <v>1508</v>
      </c>
      <c r="G15" s="43">
        <v>1</v>
      </c>
      <c r="H15" s="44">
        <v>11</v>
      </c>
      <c r="I15" s="44">
        <v>0</v>
      </c>
      <c r="J15" s="44">
        <v>1</v>
      </c>
      <c r="K15" s="44">
        <v>0</v>
      </c>
      <c r="L15" s="44">
        <v>2</v>
      </c>
      <c r="M15" s="45">
        <v>0</v>
      </c>
      <c r="N15" s="46">
        <v>0</v>
      </c>
    </row>
    <row r="16" spans="1:15" ht="19.8">
      <c r="A16" s="222" t="s">
        <v>115</v>
      </c>
      <c r="B16" s="197">
        <v>11</v>
      </c>
      <c r="C16" s="198">
        <v>364</v>
      </c>
      <c r="D16" s="198">
        <v>356</v>
      </c>
      <c r="E16" s="198">
        <v>346</v>
      </c>
      <c r="F16" s="22">
        <f t="shared" si="0"/>
        <v>702</v>
      </c>
      <c r="G16" s="43">
        <v>2</v>
      </c>
      <c r="H16" s="44">
        <v>2</v>
      </c>
      <c r="I16" s="44">
        <v>0</v>
      </c>
      <c r="J16" s="44">
        <v>0</v>
      </c>
      <c r="K16" s="44">
        <v>0</v>
      </c>
      <c r="L16" s="44">
        <v>3</v>
      </c>
      <c r="M16" s="45">
        <v>1</v>
      </c>
      <c r="N16" s="46">
        <v>0</v>
      </c>
    </row>
    <row r="17" spans="1:16" ht="19.8">
      <c r="A17" s="222" t="s">
        <v>116</v>
      </c>
      <c r="B17" s="197">
        <v>22</v>
      </c>
      <c r="C17" s="198">
        <v>1181</v>
      </c>
      <c r="D17" s="198">
        <v>1276</v>
      </c>
      <c r="E17" s="198">
        <v>1404</v>
      </c>
      <c r="F17" s="22">
        <f t="shared" si="0"/>
        <v>2680</v>
      </c>
      <c r="G17" s="43">
        <v>27</v>
      </c>
      <c r="H17" s="44">
        <v>23</v>
      </c>
      <c r="I17" s="44">
        <v>5</v>
      </c>
      <c r="J17" s="44">
        <v>3</v>
      </c>
      <c r="K17" s="44">
        <v>1</v>
      </c>
      <c r="L17" s="44">
        <v>3</v>
      </c>
      <c r="M17" s="45">
        <v>2</v>
      </c>
      <c r="N17" s="46">
        <v>0</v>
      </c>
    </row>
    <row r="18" spans="1:16" ht="19.8">
      <c r="A18" s="222" t="s">
        <v>117</v>
      </c>
      <c r="B18" s="197">
        <v>19</v>
      </c>
      <c r="C18" s="198">
        <v>1546</v>
      </c>
      <c r="D18" s="198">
        <v>1768</v>
      </c>
      <c r="E18" s="198">
        <v>1948</v>
      </c>
      <c r="F18" s="22">
        <f t="shared" si="0"/>
        <v>3716</v>
      </c>
      <c r="G18" s="43">
        <v>19</v>
      </c>
      <c r="H18" s="44">
        <v>15</v>
      </c>
      <c r="I18" s="44">
        <v>2</v>
      </c>
      <c r="J18" s="44">
        <v>6</v>
      </c>
      <c r="K18" s="44">
        <v>4</v>
      </c>
      <c r="L18" s="44">
        <v>1</v>
      </c>
      <c r="M18" s="45">
        <v>1</v>
      </c>
      <c r="N18" s="46">
        <v>2</v>
      </c>
    </row>
    <row r="19" spans="1:16" ht="19.8">
      <c r="A19" s="222" t="s">
        <v>118</v>
      </c>
      <c r="B19" s="197">
        <v>22</v>
      </c>
      <c r="C19" s="198">
        <v>1128</v>
      </c>
      <c r="D19" s="198">
        <v>1275</v>
      </c>
      <c r="E19" s="198">
        <v>1419</v>
      </c>
      <c r="F19" s="22">
        <f t="shared" si="0"/>
        <v>2694</v>
      </c>
      <c r="G19" s="43">
        <v>18</v>
      </c>
      <c r="H19" s="44">
        <v>14</v>
      </c>
      <c r="I19" s="44">
        <v>3</v>
      </c>
      <c r="J19" s="44">
        <v>3</v>
      </c>
      <c r="K19" s="44">
        <v>0</v>
      </c>
      <c r="L19" s="44">
        <v>0</v>
      </c>
      <c r="M19" s="45">
        <v>1</v>
      </c>
      <c r="N19" s="46">
        <v>1</v>
      </c>
    </row>
    <row r="20" spans="1:16" ht="19.8">
      <c r="A20" s="222" t="s">
        <v>119</v>
      </c>
      <c r="B20" s="197">
        <v>19</v>
      </c>
      <c r="C20" s="198">
        <v>791</v>
      </c>
      <c r="D20" s="198">
        <v>876</v>
      </c>
      <c r="E20" s="198">
        <v>1011</v>
      </c>
      <c r="F20" s="22">
        <f t="shared" si="0"/>
        <v>1887</v>
      </c>
      <c r="G20" s="43">
        <v>6</v>
      </c>
      <c r="H20" s="44">
        <v>13</v>
      </c>
      <c r="I20" s="44">
        <v>1</v>
      </c>
      <c r="J20" s="44">
        <v>2</v>
      </c>
      <c r="K20" s="44">
        <v>2</v>
      </c>
      <c r="L20" s="44">
        <v>4</v>
      </c>
      <c r="M20" s="45">
        <v>1</v>
      </c>
      <c r="N20" s="46">
        <v>0</v>
      </c>
    </row>
    <row r="21" spans="1:16" ht="19.8">
      <c r="A21" s="222" t="s">
        <v>120</v>
      </c>
      <c r="B21" s="197">
        <v>21</v>
      </c>
      <c r="C21" s="198">
        <v>1602</v>
      </c>
      <c r="D21" s="198">
        <v>1847</v>
      </c>
      <c r="E21" s="198">
        <v>2144</v>
      </c>
      <c r="F21" s="22">
        <f t="shared" si="0"/>
        <v>3991</v>
      </c>
      <c r="G21" s="43">
        <v>26</v>
      </c>
      <c r="H21" s="44">
        <v>22</v>
      </c>
      <c r="I21" s="44">
        <v>12</v>
      </c>
      <c r="J21" s="44">
        <v>1</v>
      </c>
      <c r="K21" s="44">
        <v>0</v>
      </c>
      <c r="L21" s="44">
        <v>3</v>
      </c>
      <c r="M21" s="45">
        <v>3</v>
      </c>
      <c r="N21" s="46">
        <v>2</v>
      </c>
    </row>
    <row r="22" spans="1:16" ht="19.8">
      <c r="A22" s="222" t="s">
        <v>121</v>
      </c>
      <c r="B22" s="197">
        <v>11</v>
      </c>
      <c r="C22" s="198">
        <v>757</v>
      </c>
      <c r="D22" s="198">
        <v>681</v>
      </c>
      <c r="E22" s="198">
        <v>781</v>
      </c>
      <c r="F22" s="22">
        <f t="shared" si="0"/>
        <v>1462</v>
      </c>
      <c r="G22" s="43">
        <v>10</v>
      </c>
      <c r="H22" s="44">
        <v>12</v>
      </c>
      <c r="I22" s="44">
        <v>3</v>
      </c>
      <c r="J22" s="44">
        <v>0</v>
      </c>
      <c r="K22" s="44">
        <v>1</v>
      </c>
      <c r="L22" s="44">
        <v>4</v>
      </c>
      <c r="M22" s="45">
        <v>0</v>
      </c>
      <c r="N22" s="46">
        <v>0</v>
      </c>
      <c r="O22" s="35"/>
      <c r="P22" s="35"/>
    </row>
    <row r="23" spans="1:16" ht="19.8">
      <c r="A23" s="222" t="s">
        <v>122</v>
      </c>
      <c r="B23" s="197">
        <v>12</v>
      </c>
      <c r="C23" s="198">
        <v>578</v>
      </c>
      <c r="D23" s="198">
        <v>551</v>
      </c>
      <c r="E23" s="198">
        <v>603</v>
      </c>
      <c r="F23" s="22">
        <f t="shared" si="0"/>
        <v>1154</v>
      </c>
      <c r="G23" s="43">
        <v>7</v>
      </c>
      <c r="H23" s="44">
        <v>5</v>
      </c>
      <c r="I23" s="44">
        <v>4</v>
      </c>
      <c r="J23" s="44">
        <v>4</v>
      </c>
      <c r="K23" s="44">
        <v>1</v>
      </c>
      <c r="L23" s="44">
        <v>0</v>
      </c>
      <c r="M23" s="45">
        <v>0</v>
      </c>
      <c r="N23" s="46">
        <v>0</v>
      </c>
    </row>
    <row r="24" spans="1:16" ht="19.8">
      <c r="A24" s="222" t="s">
        <v>123</v>
      </c>
      <c r="B24" s="197">
        <v>12</v>
      </c>
      <c r="C24" s="198">
        <v>444</v>
      </c>
      <c r="D24" s="198">
        <v>440</v>
      </c>
      <c r="E24" s="198">
        <v>409</v>
      </c>
      <c r="F24" s="22">
        <f t="shared" si="0"/>
        <v>849</v>
      </c>
      <c r="G24" s="43">
        <v>7</v>
      </c>
      <c r="H24" s="44">
        <v>6</v>
      </c>
      <c r="I24" s="44">
        <v>3</v>
      </c>
      <c r="J24" s="44">
        <v>5</v>
      </c>
      <c r="K24" s="44">
        <v>0</v>
      </c>
      <c r="L24" s="44">
        <v>1</v>
      </c>
      <c r="M24" s="45">
        <v>1</v>
      </c>
      <c r="N24" s="46">
        <v>0</v>
      </c>
    </row>
    <row r="25" spans="1:16" ht="19.8">
      <c r="A25" s="222" t="s">
        <v>124</v>
      </c>
      <c r="B25" s="197">
        <v>12</v>
      </c>
      <c r="C25" s="198">
        <v>560</v>
      </c>
      <c r="D25" s="198">
        <v>504</v>
      </c>
      <c r="E25" s="198">
        <v>554</v>
      </c>
      <c r="F25" s="22">
        <f t="shared" si="0"/>
        <v>1058</v>
      </c>
      <c r="G25" s="43">
        <v>10</v>
      </c>
      <c r="H25" s="44">
        <v>5</v>
      </c>
      <c r="I25" s="44">
        <v>0</v>
      </c>
      <c r="J25" s="44">
        <v>0</v>
      </c>
      <c r="K25" s="44">
        <v>1</v>
      </c>
      <c r="L25" s="44">
        <v>1</v>
      </c>
      <c r="M25" s="45">
        <v>0</v>
      </c>
      <c r="N25" s="46">
        <v>0</v>
      </c>
    </row>
    <row r="26" spans="1:16" ht="19.8">
      <c r="A26" s="222" t="s">
        <v>125</v>
      </c>
      <c r="B26" s="197">
        <v>22</v>
      </c>
      <c r="C26" s="198">
        <v>994</v>
      </c>
      <c r="D26" s="198">
        <v>1034</v>
      </c>
      <c r="E26" s="198">
        <v>1053</v>
      </c>
      <c r="F26" s="22">
        <f t="shared" si="0"/>
        <v>2087</v>
      </c>
      <c r="G26" s="43">
        <v>15</v>
      </c>
      <c r="H26" s="44">
        <v>13</v>
      </c>
      <c r="I26" s="44">
        <v>3</v>
      </c>
      <c r="J26" s="44">
        <v>3</v>
      </c>
      <c r="K26" s="44">
        <v>1</v>
      </c>
      <c r="L26" s="44">
        <v>2</v>
      </c>
      <c r="M26" s="45">
        <v>0</v>
      </c>
      <c r="N26" s="46">
        <v>1</v>
      </c>
    </row>
    <row r="27" spans="1:16" ht="19.8">
      <c r="A27" s="222" t="s">
        <v>126</v>
      </c>
      <c r="B27" s="197">
        <v>24</v>
      </c>
      <c r="C27" s="198">
        <v>1627</v>
      </c>
      <c r="D27" s="198">
        <v>1550</v>
      </c>
      <c r="E27" s="198">
        <v>1615</v>
      </c>
      <c r="F27" s="22">
        <f t="shared" si="0"/>
        <v>3165</v>
      </c>
      <c r="G27" s="43">
        <v>16</v>
      </c>
      <c r="H27" s="44">
        <v>17</v>
      </c>
      <c r="I27" s="44">
        <v>13</v>
      </c>
      <c r="J27" s="44">
        <v>4</v>
      </c>
      <c r="K27" s="44">
        <v>0</v>
      </c>
      <c r="L27" s="44">
        <v>3</v>
      </c>
      <c r="M27" s="45">
        <v>2</v>
      </c>
      <c r="N27" s="46">
        <v>0</v>
      </c>
    </row>
    <row r="28" spans="1:16" ht="19.8">
      <c r="A28" s="222" t="s">
        <v>127</v>
      </c>
      <c r="B28" s="197">
        <v>10</v>
      </c>
      <c r="C28" s="198">
        <v>352</v>
      </c>
      <c r="D28" s="198">
        <v>344</v>
      </c>
      <c r="E28" s="198">
        <v>360</v>
      </c>
      <c r="F28" s="22">
        <f t="shared" si="0"/>
        <v>704</v>
      </c>
      <c r="G28" s="43">
        <v>0</v>
      </c>
      <c r="H28" s="44">
        <v>1</v>
      </c>
      <c r="I28" s="44">
        <v>0</v>
      </c>
      <c r="J28" s="44">
        <v>0</v>
      </c>
      <c r="K28" s="44">
        <v>0</v>
      </c>
      <c r="L28" s="44">
        <v>0</v>
      </c>
      <c r="M28" s="45">
        <v>1</v>
      </c>
      <c r="N28" s="46">
        <v>0</v>
      </c>
    </row>
    <row r="29" spans="1:16" ht="19.8">
      <c r="A29" s="222" t="s">
        <v>128</v>
      </c>
      <c r="B29" s="197">
        <v>13</v>
      </c>
      <c r="C29" s="198">
        <v>513</v>
      </c>
      <c r="D29" s="198">
        <v>499</v>
      </c>
      <c r="E29" s="198">
        <v>585</v>
      </c>
      <c r="F29" s="22">
        <f t="shared" si="0"/>
        <v>1084</v>
      </c>
      <c r="G29" s="43">
        <v>2</v>
      </c>
      <c r="H29" s="44">
        <v>6</v>
      </c>
      <c r="I29" s="44">
        <v>1</v>
      </c>
      <c r="J29" s="44">
        <v>0</v>
      </c>
      <c r="K29" s="44">
        <v>0</v>
      </c>
      <c r="L29" s="44">
        <v>1</v>
      </c>
      <c r="M29" s="45">
        <v>0</v>
      </c>
      <c r="N29" s="46">
        <v>0</v>
      </c>
    </row>
    <row r="30" spans="1:16" ht="19.8">
      <c r="A30" s="222" t="s">
        <v>129</v>
      </c>
      <c r="B30" s="197">
        <v>10</v>
      </c>
      <c r="C30" s="198">
        <v>604</v>
      </c>
      <c r="D30" s="198">
        <v>513</v>
      </c>
      <c r="E30" s="198">
        <v>547</v>
      </c>
      <c r="F30" s="22">
        <f t="shared" si="0"/>
        <v>1060</v>
      </c>
      <c r="G30" s="43">
        <v>4</v>
      </c>
      <c r="H30" s="44">
        <v>4</v>
      </c>
      <c r="I30" s="44">
        <v>3</v>
      </c>
      <c r="J30" s="44">
        <v>4</v>
      </c>
      <c r="K30" s="44">
        <v>0</v>
      </c>
      <c r="L30" s="44">
        <v>2</v>
      </c>
      <c r="M30" s="45">
        <v>2</v>
      </c>
      <c r="N30" s="46">
        <v>1</v>
      </c>
    </row>
    <row r="31" spans="1:16" ht="19.8">
      <c r="A31" s="222" t="s">
        <v>130</v>
      </c>
      <c r="B31" s="197">
        <v>10</v>
      </c>
      <c r="C31" s="198">
        <v>514</v>
      </c>
      <c r="D31" s="198">
        <v>458</v>
      </c>
      <c r="E31" s="198">
        <v>499</v>
      </c>
      <c r="F31" s="22">
        <f t="shared" si="0"/>
        <v>957</v>
      </c>
      <c r="G31" s="43">
        <v>5</v>
      </c>
      <c r="H31" s="44">
        <v>7</v>
      </c>
      <c r="I31" s="44">
        <v>1</v>
      </c>
      <c r="J31" s="44">
        <v>3</v>
      </c>
      <c r="K31" s="44">
        <v>0</v>
      </c>
      <c r="L31" s="44">
        <v>2</v>
      </c>
      <c r="M31" s="45">
        <v>0</v>
      </c>
      <c r="N31" s="46">
        <v>0</v>
      </c>
    </row>
    <row r="32" spans="1:16" ht="19.8">
      <c r="A32" s="222" t="s">
        <v>131</v>
      </c>
      <c r="B32" s="197">
        <v>11</v>
      </c>
      <c r="C32" s="198">
        <v>488</v>
      </c>
      <c r="D32" s="198">
        <v>475</v>
      </c>
      <c r="E32" s="198">
        <v>503</v>
      </c>
      <c r="F32" s="22">
        <f t="shared" si="0"/>
        <v>978</v>
      </c>
      <c r="G32" s="43">
        <v>2</v>
      </c>
      <c r="H32" s="44">
        <v>2</v>
      </c>
      <c r="I32" s="44">
        <v>0</v>
      </c>
      <c r="J32" s="44">
        <v>1</v>
      </c>
      <c r="K32" s="44">
        <v>1</v>
      </c>
      <c r="L32" s="44">
        <v>0</v>
      </c>
      <c r="M32" s="45">
        <v>0</v>
      </c>
      <c r="N32" s="46">
        <v>0</v>
      </c>
    </row>
    <row r="33" spans="1:15" ht="19.8">
      <c r="A33" s="222" t="s">
        <v>132</v>
      </c>
      <c r="B33" s="197">
        <v>12</v>
      </c>
      <c r="C33" s="198">
        <v>488</v>
      </c>
      <c r="D33" s="198">
        <v>432</v>
      </c>
      <c r="E33" s="198">
        <v>450</v>
      </c>
      <c r="F33" s="22">
        <f t="shared" si="0"/>
        <v>882</v>
      </c>
      <c r="G33" s="43">
        <v>8</v>
      </c>
      <c r="H33" s="44">
        <v>7</v>
      </c>
      <c r="I33" s="44">
        <v>0</v>
      </c>
      <c r="J33" s="44">
        <v>0</v>
      </c>
      <c r="K33" s="44">
        <v>0</v>
      </c>
      <c r="L33" s="44">
        <v>2</v>
      </c>
      <c r="M33" s="45">
        <v>1</v>
      </c>
      <c r="N33" s="46">
        <v>1</v>
      </c>
    </row>
    <row r="34" spans="1:15" ht="19.8">
      <c r="A34" s="222" t="s">
        <v>133</v>
      </c>
      <c r="B34" s="197">
        <v>11</v>
      </c>
      <c r="C34" s="198">
        <v>389</v>
      </c>
      <c r="D34" s="198">
        <v>371</v>
      </c>
      <c r="E34" s="198">
        <v>417</v>
      </c>
      <c r="F34" s="22">
        <f t="shared" si="0"/>
        <v>788</v>
      </c>
      <c r="G34" s="43">
        <v>4</v>
      </c>
      <c r="H34" s="44">
        <v>0</v>
      </c>
      <c r="I34" s="44">
        <v>1</v>
      </c>
      <c r="J34" s="44">
        <v>2</v>
      </c>
      <c r="K34" s="44">
        <v>0</v>
      </c>
      <c r="L34" s="44">
        <v>0</v>
      </c>
      <c r="M34" s="45">
        <v>1</v>
      </c>
      <c r="N34" s="46">
        <v>0</v>
      </c>
    </row>
    <row r="35" spans="1:15" ht="19.8">
      <c r="A35" s="222" t="s">
        <v>134</v>
      </c>
      <c r="B35" s="197">
        <v>6</v>
      </c>
      <c r="C35" s="198">
        <v>339</v>
      </c>
      <c r="D35" s="198">
        <v>346</v>
      </c>
      <c r="E35" s="198">
        <v>391</v>
      </c>
      <c r="F35" s="22">
        <f t="shared" si="0"/>
        <v>737</v>
      </c>
      <c r="G35" s="43">
        <v>1</v>
      </c>
      <c r="H35" s="44">
        <v>1</v>
      </c>
      <c r="I35" s="44">
        <v>0</v>
      </c>
      <c r="J35" s="44">
        <v>2</v>
      </c>
      <c r="K35" s="44">
        <v>0</v>
      </c>
      <c r="L35" s="44">
        <v>1</v>
      </c>
      <c r="M35" s="45">
        <v>0</v>
      </c>
      <c r="N35" s="46">
        <v>0</v>
      </c>
    </row>
    <row r="36" spans="1:15" ht="19.8">
      <c r="A36" s="222" t="s">
        <v>135</v>
      </c>
      <c r="B36" s="197">
        <v>16</v>
      </c>
      <c r="C36" s="198">
        <v>618</v>
      </c>
      <c r="D36" s="198">
        <v>605</v>
      </c>
      <c r="E36" s="198">
        <v>625</v>
      </c>
      <c r="F36" s="22">
        <f t="shared" si="0"/>
        <v>1230</v>
      </c>
      <c r="G36" s="43">
        <v>4</v>
      </c>
      <c r="H36" s="44">
        <v>2</v>
      </c>
      <c r="I36" s="44">
        <v>4</v>
      </c>
      <c r="J36" s="44">
        <v>4</v>
      </c>
      <c r="K36" s="44">
        <v>1</v>
      </c>
      <c r="L36" s="44">
        <v>1</v>
      </c>
      <c r="M36" s="45">
        <v>1</v>
      </c>
      <c r="N36" s="46">
        <v>0</v>
      </c>
    </row>
    <row r="37" spans="1:15" ht="19.8">
      <c r="A37" s="221" t="s">
        <v>136</v>
      </c>
      <c r="B37" s="22">
        <f t="shared" ref="B37:N37" si="1">SUM(B5:B36)</f>
        <v>447</v>
      </c>
      <c r="C37" s="22">
        <f t="shared" si="1"/>
        <v>23593</v>
      </c>
      <c r="D37" s="22">
        <f t="shared" si="1"/>
        <v>23553</v>
      </c>
      <c r="E37" s="22">
        <f t="shared" si="1"/>
        <v>26034</v>
      </c>
      <c r="F37" s="22">
        <f t="shared" si="1"/>
        <v>49587</v>
      </c>
      <c r="G37" s="22">
        <f t="shared" si="1"/>
        <v>262</v>
      </c>
      <c r="H37" s="22">
        <f t="shared" si="1"/>
        <v>245</v>
      </c>
      <c r="I37" s="22">
        <f t="shared" si="1"/>
        <v>71</v>
      </c>
      <c r="J37" s="22">
        <f t="shared" si="1"/>
        <v>71</v>
      </c>
      <c r="K37" s="22">
        <f t="shared" si="1"/>
        <v>18</v>
      </c>
      <c r="L37" s="22">
        <f t="shared" si="1"/>
        <v>60</v>
      </c>
      <c r="M37" s="23">
        <f t="shared" si="1"/>
        <v>26</v>
      </c>
      <c r="N37" s="26">
        <f t="shared" si="1"/>
        <v>11</v>
      </c>
    </row>
    <row r="38" spans="1:15" s="3" customFormat="1" ht="26.25" customHeight="1">
      <c r="A38" s="245" t="s">
        <v>8</v>
      </c>
      <c r="B38" s="246"/>
      <c r="C38" s="61">
        <f>C37</f>
        <v>23593</v>
      </c>
      <c r="D38" s="61" t="s">
        <v>0</v>
      </c>
      <c r="E38" s="61" t="s">
        <v>9</v>
      </c>
      <c r="F38" s="61"/>
      <c r="G38" s="61">
        <f>F37</f>
        <v>49587</v>
      </c>
      <c r="H38" s="61" t="s">
        <v>10</v>
      </c>
      <c r="I38" s="61"/>
      <c r="J38" s="61"/>
      <c r="K38" s="61" t="s">
        <v>99</v>
      </c>
      <c r="L38" s="61"/>
      <c r="M38" s="68"/>
      <c r="N38" s="69"/>
      <c r="O38" s="15"/>
    </row>
    <row r="39" spans="1:15" s="3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v>1602</v>
      </c>
      <c r="F39" s="146">
        <f>MAX(F5:F36)</f>
        <v>3991</v>
      </c>
      <c r="G39" s="201"/>
      <c r="H39" s="149" t="str">
        <f>ADDRESS(MATCH(MAX(F5:F36),F5:F36,0)+4,1)</f>
        <v>$A$21</v>
      </c>
      <c r="I39" s="201"/>
      <c r="J39" s="201"/>
      <c r="K39" s="201"/>
      <c r="L39" s="201"/>
      <c r="M39" s="142"/>
      <c r="N39" s="143"/>
    </row>
    <row r="40" spans="1:15" s="3" customFormat="1" ht="26.25" customHeight="1">
      <c r="A40" s="245" t="s">
        <v>103</v>
      </c>
      <c r="B40" s="246"/>
      <c r="C40" s="199" t="str">
        <f ca="1">INDIRECT(H40,TRUE)</f>
        <v>德政</v>
      </c>
      <c r="D40" s="200" t="s">
        <v>89</v>
      </c>
      <c r="E40" s="147">
        <f>MIN(C5:C36)</f>
        <v>331</v>
      </c>
      <c r="F40" s="148">
        <f>MIN(F5:F36)</f>
        <v>665</v>
      </c>
      <c r="G40" s="201"/>
      <c r="H40" s="149" t="str">
        <f>ADDRESS(MATCH(MIN(F5:F36),F5:F36,0)+4,1)</f>
        <v>$A$10</v>
      </c>
      <c r="I40" s="201"/>
      <c r="J40" s="201"/>
      <c r="K40" s="201"/>
      <c r="L40" s="201"/>
      <c r="M40" s="142"/>
      <c r="N40" s="143"/>
    </row>
    <row r="41" spans="1:15" s="4" customFormat="1" ht="24.9" customHeight="1">
      <c r="A41" s="241" t="s">
        <v>11</v>
      </c>
      <c r="B41" s="242"/>
      <c r="C41" s="254">
        <f>SUM(G41:G42)</f>
        <v>240</v>
      </c>
      <c r="D41" s="256" t="s">
        <v>10</v>
      </c>
      <c r="E41" s="201" t="s">
        <v>12</v>
      </c>
      <c r="F41" s="201"/>
      <c r="G41" s="201">
        <v>112</v>
      </c>
      <c r="H41" s="201" t="s">
        <v>10</v>
      </c>
      <c r="I41" s="201"/>
      <c r="J41" s="201"/>
      <c r="K41" s="81"/>
      <c r="L41" s="81"/>
      <c r="M41" s="82"/>
      <c r="N41" s="83"/>
      <c r="O41" s="16"/>
    </row>
    <row r="42" spans="1:15" s="5" customFormat="1" ht="24.9" customHeight="1">
      <c r="A42" s="243"/>
      <c r="B42" s="244"/>
      <c r="C42" s="255"/>
      <c r="D42" s="257"/>
      <c r="E42" s="89" t="s">
        <v>13</v>
      </c>
      <c r="F42" s="89"/>
      <c r="G42" s="89">
        <v>128</v>
      </c>
      <c r="H42" s="89" t="s">
        <v>10</v>
      </c>
      <c r="I42" s="89"/>
      <c r="J42" s="89"/>
      <c r="K42" s="90"/>
      <c r="L42" s="90"/>
      <c r="M42" s="91"/>
      <c r="N42" s="92"/>
      <c r="O42" s="17"/>
    </row>
    <row r="43" spans="1:15" s="5" customFormat="1" ht="24.9" customHeight="1">
      <c r="A43" s="241" t="s">
        <v>17</v>
      </c>
      <c r="B43" s="247"/>
      <c r="C43" s="250">
        <f>K37</f>
        <v>18</v>
      </c>
      <c r="D43" s="250" t="s">
        <v>10</v>
      </c>
      <c r="E43" s="207" t="s">
        <v>137</v>
      </c>
      <c r="F43" s="201"/>
      <c r="G43" s="201"/>
      <c r="H43" s="201"/>
      <c r="I43" s="201"/>
      <c r="J43" s="201"/>
      <c r="K43" s="208"/>
      <c r="L43" s="208"/>
      <c r="M43" s="209"/>
      <c r="N43" s="210"/>
      <c r="O43" s="17"/>
    </row>
    <row r="44" spans="1:15" s="6" customFormat="1" ht="24.9" customHeight="1">
      <c r="A44" s="248"/>
      <c r="B44" s="249"/>
      <c r="C44" s="251"/>
      <c r="D44" s="251"/>
      <c r="E44" s="70" t="s">
        <v>138</v>
      </c>
      <c r="F44" s="205"/>
      <c r="G44" s="205"/>
      <c r="H44" s="205"/>
      <c r="I44" s="205"/>
      <c r="J44" s="205"/>
      <c r="K44" s="205"/>
      <c r="L44" s="205"/>
      <c r="M44" s="205"/>
      <c r="N44" s="206"/>
    </row>
    <row r="45" spans="1:15" s="7" customFormat="1" ht="26.25" customHeight="1">
      <c r="A45" s="245" t="s">
        <v>15</v>
      </c>
      <c r="B45" s="246"/>
      <c r="C45" s="61">
        <f>L37</f>
        <v>60</v>
      </c>
      <c r="D45" s="61" t="s">
        <v>10</v>
      </c>
      <c r="E45" s="61"/>
      <c r="F45" s="61"/>
      <c r="G45" s="62"/>
      <c r="H45" s="61"/>
      <c r="I45" s="61"/>
      <c r="J45" s="61"/>
      <c r="K45" s="63"/>
      <c r="L45" s="63"/>
      <c r="M45" s="64"/>
      <c r="N45" s="65"/>
      <c r="O45" s="18"/>
    </row>
    <row r="46" spans="1:15" s="8" customFormat="1" ht="26.25" customHeight="1">
      <c r="A46" s="245" t="s">
        <v>14</v>
      </c>
      <c r="B46" s="246"/>
      <c r="C46" s="61">
        <f>M37</f>
        <v>26</v>
      </c>
      <c r="D46" s="61" t="s">
        <v>24</v>
      </c>
      <c r="E46" s="61" t="s">
        <v>171</v>
      </c>
      <c r="F46" s="61"/>
      <c r="G46" s="61"/>
      <c r="H46" s="61"/>
      <c r="I46" s="61"/>
      <c r="J46" s="61"/>
      <c r="K46" s="63"/>
      <c r="L46" s="63"/>
      <c r="M46" s="64"/>
      <c r="N46" s="65"/>
      <c r="O46" s="19"/>
    </row>
    <row r="47" spans="1:15" s="9" customFormat="1" ht="26.25" customHeight="1">
      <c r="A47" s="239" t="s">
        <v>150</v>
      </c>
      <c r="B47" s="240"/>
      <c r="C47" s="61">
        <f>N37</f>
        <v>11</v>
      </c>
      <c r="D47" s="61" t="s">
        <v>24</v>
      </c>
      <c r="E47" s="61" t="s">
        <v>172</v>
      </c>
      <c r="F47" s="61"/>
      <c r="G47" s="61"/>
      <c r="H47" s="61"/>
      <c r="I47" s="61"/>
      <c r="J47" s="61"/>
      <c r="K47" s="63"/>
      <c r="L47" s="63"/>
      <c r="M47" s="64"/>
      <c r="N47" s="65"/>
      <c r="O47" s="20"/>
    </row>
    <row r="48" spans="1:15" s="7" customFormat="1" ht="26.25" customHeight="1">
      <c r="A48" s="245" t="s">
        <v>101</v>
      </c>
      <c r="B48" s="246"/>
      <c r="C48" s="61">
        <f>G37</f>
        <v>262</v>
      </c>
      <c r="D48" s="72" t="s">
        <v>10</v>
      </c>
      <c r="E48" s="61" t="s">
        <v>16</v>
      </c>
      <c r="F48" s="61"/>
      <c r="G48" s="61">
        <f>H37</f>
        <v>245</v>
      </c>
      <c r="H48" s="72" t="s">
        <v>10</v>
      </c>
      <c r="I48" s="61"/>
      <c r="J48" s="61"/>
      <c r="K48" s="63"/>
      <c r="L48" s="63"/>
      <c r="M48" s="64"/>
      <c r="N48" s="65"/>
      <c r="O48" s="18"/>
    </row>
    <row r="49" spans="1:14" s="10" customFormat="1" ht="26.25" customHeight="1" thickBot="1">
      <c r="A49" s="237" t="str">
        <f>IF(C49&gt;0," 本月戶數增加","本月戶數減少")</f>
        <v>本月戶數減少</v>
      </c>
      <c r="B49" s="238"/>
      <c r="C49" s="73">
        <f>C37-'11301'!C37</f>
        <v>-7</v>
      </c>
      <c r="D49" s="223" t="str">
        <f>IF(E49&gt;0,"男增加","男減少")</f>
        <v>男減少</v>
      </c>
      <c r="E49" s="74">
        <f>D37-'11301'!D37</f>
        <v>-18</v>
      </c>
      <c r="F49" s="75" t="str">
        <f>IF(G49&gt;0,"女增加","女減少")</f>
        <v>女減少</v>
      </c>
      <c r="G49" s="74">
        <f>E37-'11301'!E37</f>
        <v>-7</v>
      </c>
      <c r="H49" s="76"/>
      <c r="I49" s="238" t="str">
        <f>IF(K49&gt;0,"總人口數增加","總人口數減少")</f>
        <v>總人口數減少</v>
      </c>
      <c r="J49" s="238"/>
      <c r="K49" s="74">
        <f>F37-'11301'!F37</f>
        <v>-25</v>
      </c>
      <c r="L49" s="76"/>
      <c r="M49" s="77"/>
      <c r="N49" s="78"/>
    </row>
    <row r="50" spans="1:14">
      <c r="C50" s="2"/>
    </row>
  </sheetData>
  <mergeCells count="28">
    <mergeCell ref="I49:J49"/>
    <mergeCell ref="A41:B42"/>
    <mergeCell ref="C41:C42"/>
    <mergeCell ref="D41:D42"/>
    <mergeCell ref="A43:B44"/>
    <mergeCell ref="C43:C44"/>
    <mergeCell ref="D43:D44"/>
    <mergeCell ref="A45:B45"/>
    <mergeCell ref="A46:B46"/>
    <mergeCell ref="A47:B47"/>
    <mergeCell ref="A48:B48"/>
    <mergeCell ref="A49:B49"/>
    <mergeCell ref="A40:B40"/>
    <mergeCell ref="A1:L1"/>
    <mergeCell ref="K2:N2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  <mergeCell ref="N3:N4"/>
    <mergeCell ref="A38:B38"/>
    <mergeCell ref="A39:B39"/>
  </mergeCells>
  <phoneticPr fontId="7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0"/>
  <sheetViews>
    <sheetView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4" width="7.6640625" customWidth="1"/>
    <col min="15" max="15" width="9" style="2"/>
  </cols>
  <sheetData>
    <row r="1" spans="1:15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36"/>
      <c r="N1" s="36"/>
    </row>
    <row r="2" spans="1:15" ht="28.5" customHeight="1" thickBot="1">
      <c r="A2" s="37"/>
      <c r="B2" s="38"/>
      <c r="C2" s="36"/>
      <c r="D2" s="38"/>
      <c r="E2" s="38"/>
      <c r="F2" s="38"/>
      <c r="G2" s="38"/>
      <c r="H2" s="38"/>
      <c r="I2" s="38"/>
      <c r="J2" s="28"/>
      <c r="K2" s="260" t="s">
        <v>154</v>
      </c>
      <c r="L2" s="260"/>
      <c r="M2" s="260"/>
      <c r="N2" s="260"/>
    </row>
    <row r="3" spans="1:15" ht="19.8">
      <c r="A3" s="261" t="s">
        <v>19</v>
      </c>
      <c r="B3" s="262" t="s">
        <v>20</v>
      </c>
      <c r="C3" s="262" t="s">
        <v>21</v>
      </c>
      <c r="D3" s="193" t="s">
        <v>10</v>
      </c>
      <c r="E3" s="194" t="s">
        <v>93</v>
      </c>
      <c r="F3" s="195" t="s">
        <v>94</v>
      </c>
      <c r="G3" s="262" t="s">
        <v>5</v>
      </c>
      <c r="H3" s="262" t="s">
        <v>4</v>
      </c>
      <c r="I3" s="262" t="s">
        <v>6</v>
      </c>
      <c r="J3" s="262" t="s">
        <v>7</v>
      </c>
      <c r="K3" s="262" t="s">
        <v>22</v>
      </c>
      <c r="L3" s="262" t="s">
        <v>23</v>
      </c>
      <c r="M3" s="263" t="s">
        <v>144</v>
      </c>
      <c r="N3" s="264" t="s">
        <v>146</v>
      </c>
    </row>
    <row r="4" spans="1:15" s="1" customFormat="1" ht="19.8">
      <c r="A4" s="259"/>
      <c r="B4" s="236"/>
      <c r="C4" s="236"/>
      <c r="D4" s="21" t="s">
        <v>1</v>
      </c>
      <c r="E4" s="21" t="s">
        <v>2</v>
      </c>
      <c r="F4" s="21" t="s">
        <v>3</v>
      </c>
      <c r="G4" s="236"/>
      <c r="H4" s="236"/>
      <c r="I4" s="236"/>
      <c r="J4" s="236"/>
      <c r="K4" s="236"/>
      <c r="L4" s="236"/>
      <c r="M4" s="231"/>
      <c r="N4" s="233"/>
      <c r="O4" s="14"/>
    </row>
    <row r="5" spans="1:15" ht="19.8">
      <c r="A5" s="222" t="s">
        <v>104</v>
      </c>
      <c r="B5" s="196">
        <v>15</v>
      </c>
      <c r="C5" s="198">
        <v>942</v>
      </c>
      <c r="D5" s="198">
        <v>874</v>
      </c>
      <c r="E5" s="198">
        <v>995</v>
      </c>
      <c r="F5" s="22">
        <f t="shared" ref="F5:F36" si="0">SUM(D5:E5)</f>
        <v>1869</v>
      </c>
      <c r="G5" s="43">
        <v>8</v>
      </c>
      <c r="H5" s="44">
        <v>12</v>
      </c>
      <c r="I5" s="44">
        <v>5</v>
      </c>
      <c r="J5" s="44">
        <v>4</v>
      </c>
      <c r="K5" s="44">
        <v>1</v>
      </c>
      <c r="L5" s="44">
        <v>4</v>
      </c>
      <c r="M5" s="45">
        <v>1</v>
      </c>
      <c r="N5" s="46">
        <v>0</v>
      </c>
    </row>
    <row r="6" spans="1:15" ht="19.8">
      <c r="A6" s="222" t="s">
        <v>105</v>
      </c>
      <c r="B6" s="197">
        <v>11</v>
      </c>
      <c r="C6" s="198">
        <v>556</v>
      </c>
      <c r="D6" s="198">
        <v>490</v>
      </c>
      <c r="E6" s="198">
        <v>566</v>
      </c>
      <c r="F6" s="22">
        <f t="shared" si="0"/>
        <v>1056</v>
      </c>
      <c r="G6" s="43">
        <v>7</v>
      </c>
      <c r="H6" s="44">
        <v>7</v>
      </c>
      <c r="I6" s="44">
        <v>0</v>
      </c>
      <c r="J6" s="44">
        <v>1</v>
      </c>
      <c r="K6" s="44">
        <v>1</v>
      </c>
      <c r="L6" s="44">
        <v>2</v>
      </c>
      <c r="M6" s="45">
        <v>1</v>
      </c>
      <c r="N6" s="46">
        <v>0</v>
      </c>
    </row>
    <row r="7" spans="1:15" ht="19.8">
      <c r="A7" s="222" t="s">
        <v>106</v>
      </c>
      <c r="B7" s="197">
        <v>17</v>
      </c>
      <c r="C7" s="198">
        <v>1530</v>
      </c>
      <c r="D7" s="198">
        <v>1476</v>
      </c>
      <c r="E7" s="198">
        <v>1840</v>
      </c>
      <c r="F7" s="22">
        <f t="shared" si="0"/>
        <v>3316</v>
      </c>
      <c r="G7" s="43">
        <v>36</v>
      </c>
      <c r="H7" s="44">
        <v>15</v>
      </c>
      <c r="I7" s="44">
        <v>3</v>
      </c>
      <c r="J7" s="44">
        <v>6</v>
      </c>
      <c r="K7" s="44">
        <v>0</v>
      </c>
      <c r="L7" s="44">
        <v>2</v>
      </c>
      <c r="M7" s="45">
        <v>3</v>
      </c>
      <c r="N7" s="46">
        <v>0</v>
      </c>
    </row>
    <row r="8" spans="1:15" ht="19.8">
      <c r="A8" s="222" t="s">
        <v>107</v>
      </c>
      <c r="B8" s="197">
        <v>15</v>
      </c>
      <c r="C8" s="198">
        <v>542</v>
      </c>
      <c r="D8" s="198">
        <v>535</v>
      </c>
      <c r="E8" s="198">
        <v>571</v>
      </c>
      <c r="F8" s="22">
        <f t="shared" si="0"/>
        <v>1106</v>
      </c>
      <c r="G8" s="43">
        <v>6</v>
      </c>
      <c r="H8" s="44">
        <v>15</v>
      </c>
      <c r="I8" s="44">
        <v>1</v>
      </c>
      <c r="J8" s="44">
        <v>2</v>
      </c>
      <c r="K8" s="44">
        <v>0</v>
      </c>
      <c r="L8" s="44">
        <v>0</v>
      </c>
      <c r="M8" s="45">
        <v>0</v>
      </c>
      <c r="N8" s="46">
        <v>3</v>
      </c>
    </row>
    <row r="9" spans="1:15" ht="19.8">
      <c r="A9" s="222" t="s">
        <v>108</v>
      </c>
      <c r="B9" s="197">
        <v>17</v>
      </c>
      <c r="C9" s="198">
        <v>679</v>
      </c>
      <c r="D9" s="198">
        <v>653</v>
      </c>
      <c r="E9" s="198">
        <v>746</v>
      </c>
      <c r="F9" s="22">
        <f t="shared" si="0"/>
        <v>1399</v>
      </c>
      <c r="G9" s="43">
        <v>8</v>
      </c>
      <c r="H9" s="44">
        <v>7</v>
      </c>
      <c r="I9" s="44">
        <v>3</v>
      </c>
      <c r="J9" s="44">
        <v>3</v>
      </c>
      <c r="K9" s="44">
        <v>0</v>
      </c>
      <c r="L9" s="44">
        <v>1</v>
      </c>
      <c r="M9" s="45">
        <v>0</v>
      </c>
      <c r="N9" s="46">
        <v>1</v>
      </c>
    </row>
    <row r="10" spans="1:15" ht="19.8">
      <c r="A10" s="222" t="s">
        <v>109</v>
      </c>
      <c r="B10" s="197">
        <v>7</v>
      </c>
      <c r="C10" s="198">
        <v>331</v>
      </c>
      <c r="D10" s="198">
        <v>303</v>
      </c>
      <c r="E10" s="198">
        <v>361</v>
      </c>
      <c r="F10" s="22">
        <f t="shared" si="0"/>
        <v>664</v>
      </c>
      <c r="G10" s="43">
        <v>2</v>
      </c>
      <c r="H10" s="44">
        <v>1</v>
      </c>
      <c r="I10" s="44">
        <v>2</v>
      </c>
      <c r="J10" s="44">
        <v>2</v>
      </c>
      <c r="K10" s="44">
        <v>0</v>
      </c>
      <c r="L10" s="44">
        <v>2</v>
      </c>
      <c r="M10" s="45">
        <v>2</v>
      </c>
      <c r="N10" s="46">
        <v>0</v>
      </c>
    </row>
    <row r="11" spans="1:15" ht="19.8">
      <c r="A11" s="222" t="s">
        <v>110</v>
      </c>
      <c r="B11" s="197">
        <v>7</v>
      </c>
      <c r="C11" s="198">
        <v>621</v>
      </c>
      <c r="D11" s="198">
        <v>493</v>
      </c>
      <c r="E11" s="198">
        <v>621</v>
      </c>
      <c r="F11" s="22">
        <f t="shared" si="0"/>
        <v>1114</v>
      </c>
      <c r="G11" s="43">
        <v>9</v>
      </c>
      <c r="H11" s="44">
        <v>4</v>
      </c>
      <c r="I11" s="44">
        <v>2</v>
      </c>
      <c r="J11" s="44">
        <v>0</v>
      </c>
      <c r="K11" s="44">
        <v>2</v>
      </c>
      <c r="L11" s="44">
        <v>0</v>
      </c>
      <c r="M11" s="45">
        <v>0</v>
      </c>
      <c r="N11" s="46">
        <v>0</v>
      </c>
    </row>
    <row r="12" spans="1:15" ht="19.8">
      <c r="A12" s="222" t="s">
        <v>111</v>
      </c>
      <c r="B12" s="197">
        <v>15</v>
      </c>
      <c r="C12" s="198">
        <v>947</v>
      </c>
      <c r="D12" s="198">
        <v>965</v>
      </c>
      <c r="E12" s="198">
        <v>1025</v>
      </c>
      <c r="F12" s="22">
        <f t="shared" si="0"/>
        <v>1990</v>
      </c>
      <c r="G12" s="43">
        <v>8</v>
      </c>
      <c r="H12" s="44">
        <v>16</v>
      </c>
      <c r="I12" s="44">
        <v>2</v>
      </c>
      <c r="J12" s="44">
        <v>1</v>
      </c>
      <c r="K12" s="44">
        <v>2</v>
      </c>
      <c r="L12" s="44">
        <v>0</v>
      </c>
      <c r="M12" s="45">
        <v>1</v>
      </c>
      <c r="N12" s="46">
        <v>1</v>
      </c>
    </row>
    <row r="13" spans="1:15" ht="19.8">
      <c r="A13" s="222" t="s">
        <v>112</v>
      </c>
      <c r="B13" s="197">
        <v>12</v>
      </c>
      <c r="C13" s="198">
        <v>463</v>
      </c>
      <c r="D13" s="198">
        <v>461</v>
      </c>
      <c r="E13" s="198">
        <v>492</v>
      </c>
      <c r="F13" s="22">
        <f t="shared" si="0"/>
        <v>953</v>
      </c>
      <c r="G13" s="43">
        <v>5</v>
      </c>
      <c r="H13" s="44">
        <v>3</v>
      </c>
      <c r="I13" s="44">
        <v>3</v>
      </c>
      <c r="J13" s="44">
        <v>1</v>
      </c>
      <c r="K13" s="44">
        <v>0</v>
      </c>
      <c r="L13" s="44">
        <v>1</v>
      </c>
      <c r="M13" s="45">
        <v>0</v>
      </c>
      <c r="N13" s="46">
        <v>0</v>
      </c>
    </row>
    <row r="14" spans="1:15" ht="19.8">
      <c r="A14" s="222" t="s">
        <v>113</v>
      </c>
      <c r="B14" s="197">
        <v>8</v>
      </c>
      <c r="C14" s="198">
        <v>345</v>
      </c>
      <c r="D14" s="198">
        <v>390</v>
      </c>
      <c r="E14" s="198">
        <v>358</v>
      </c>
      <c r="F14" s="22">
        <f t="shared" si="0"/>
        <v>748</v>
      </c>
      <c r="G14" s="43">
        <v>4</v>
      </c>
      <c r="H14" s="44">
        <v>5</v>
      </c>
      <c r="I14" s="44">
        <v>0</v>
      </c>
      <c r="J14" s="44">
        <v>0</v>
      </c>
      <c r="K14" s="44">
        <v>0</v>
      </c>
      <c r="L14" s="44">
        <v>2</v>
      </c>
      <c r="M14" s="45">
        <v>1</v>
      </c>
      <c r="N14" s="46">
        <v>0</v>
      </c>
    </row>
    <row r="15" spans="1:15" ht="19.8">
      <c r="A15" s="222" t="s">
        <v>114</v>
      </c>
      <c r="B15" s="197">
        <v>17</v>
      </c>
      <c r="C15" s="198">
        <v>754</v>
      </c>
      <c r="D15" s="198">
        <v>709</v>
      </c>
      <c r="E15" s="198">
        <v>792</v>
      </c>
      <c r="F15" s="22">
        <f t="shared" si="0"/>
        <v>1501</v>
      </c>
      <c r="G15" s="43">
        <v>7</v>
      </c>
      <c r="H15" s="44">
        <v>9</v>
      </c>
      <c r="I15" s="44">
        <v>0</v>
      </c>
      <c r="J15" s="44">
        <v>2</v>
      </c>
      <c r="K15" s="44">
        <v>0</v>
      </c>
      <c r="L15" s="44">
        <v>3</v>
      </c>
      <c r="M15" s="45">
        <v>1</v>
      </c>
      <c r="N15" s="46">
        <v>0</v>
      </c>
    </row>
    <row r="16" spans="1:15" ht="19.8">
      <c r="A16" s="222" t="s">
        <v>115</v>
      </c>
      <c r="B16" s="197">
        <v>11</v>
      </c>
      <c r="C16" s="198">
        <v>366</v>
      </c>
      <c r="D16" s="198">
        <v>357</v>
      </c>
      <c r="E16" s="198">
        <v>346</v>
      </c>
      <c r="F16" s="22">
        <f t="shared" si="0"/>
        <v>703</v>
      </c>
      <c r="G16" s="43">
        <v>7</v>
      </c>
      <c r="H16" s="44">
        <v>2</v>
      </c>
      <c r="I16" s="44">
        <v>1</v>
      </c>
      <c r="J16" s="44">
        <v>3</v>
      </c>
      <c r="K16" s="44">
        <v>1</v>
      </c>
      <c r="L16" s="44">
        <v>3</v>
      </c>
      <c r="M16" s="45">
        <v>0</v>
      </c>
      <c r="N16" s="46">
        <v>0</v>
      </c>
    </row>
    <row r="17" spans="1:16" ht="19.8">
      <c r="A17" s="222" t="s">
        <v>116</v>
      </c>
      <c r="B17" s="197">
        <v>22</v>
      </c>
      <c r="C17" s="198">
        <v>1183</v>
      </c>
      <c r="D17" s="198">
        <v>1277</v>
      </c>
      <c r="E17" s="198">
        <v>1396</v>
      </c>
      <c r="F17" s="22">
        <f t="shared" si="0"/>
        <v>2673</v>
      </c>
      <c r="G17" s="43">
        <v>16</v>
      </c>
      <c r="H17" s="44">
        <v>21</v>
      </c>
      <c r="I17" s="44">
        <v>0</v>
      </c>
      <c r="J17" s="44">
        <v>1</v>
      </c>
      <c r="K17" s="44">
        <v>1</v>
      </c>
      <c r="L17" s="44">
        <v>2</v>
      </c>
      <c r="M17" s="45">
        <v>1</v>
      </c>
      <c r="N17" s="46">
        <v>0</v>
      </c>
    </row>
    <row r="18" spans="1:16" ht="19.8">
      <c r="A18" s="222" t="s">
        <v>117</v>
      </c>
      <c r="B18" s="197">
        <v>19</v>
      </c>
      <c r="C18" s="198">
        <v>1551</v>
      </c>
      <c r="D18" s="198">
        <v>1764</v>
      </c>
      <c r="E18" s="198">
        <v>1965</v>
      </c>
      <c r="F18" s="22">
        <f t="shared" si="0"/>
        <v>3729</v>
      </c>
      <c r="G18" s="43">
        <v>30</v>
      </c>
      <c r="H18" s="44">
        <v>24</v>
      </c>
      <c r="I18" s="44">
        <v>8</v>
      </c>
      <c r="J18" s="44">
        <v>3</v>
      </c>
      <c r="K18" s="44">
        <v>2</v>
      </c>
      <c r="L18" s="44">
        <v>0</v>
      </c>
      <c r="M18" s="45">
        <v>2</v>
      </c>
      <c r="N18" s="46">
        <v>4</v>
      </c>
    </row>
    <row r="19" spans="1:16" ht="19.8">
      <c r="A19" s="222" t="s">
        <v>118</v>
      </c>
      <c r="B19" s="197">
        <v>22</v>
      </c>
      <c r="C19" s="198">
        <v>1128</v>
      </c>
      <c r="D19" s="198">
        <v>1279</v>
      </c>
      <c r="E19" s="198">
        <v>1419</v>
      </c>
      <c r="F19" s="22">
        <f t="shared" si="0"/>
        <v>2698</v>
      </c>
      <c r="G19" s="43">
        <v>18</v>
      </c>
      <c r="H19" s="44">
        <v>13</v>
      </c>
      <c r="I19" s="44">
        <v>6</v>
      </c>
      <c r="J19" s="44">
        <v>2</v>
      </c>
      <c r="K19" s="44">
        <v>0</v>
      </c>
      <c r="L19" s="44">
        <v>5</v>
      </c>
      <c r="M19" s="45">
        <v>1</v>
      </c>
      <c r="N19" s="46">
        <v>0</v>
      </c>
    </row>
    <row r="20" spans="1:16" ht="19.8">
      <c r="A20" s="222" t="s">
        <v>119</v>
      </c>
      <c r="B20" s="197">
        <v>19</v>
      </c>
      <c r="C20" s="198">
        <v>794</v>
      </c>
      <c r="D20" s="198">
        <v>876</v>
      </c>
      <c r="E20" s="198">
        <v>1013</v>
      </c>
      <c r="F20" s="22">
        <f t="shared" si="0"/>
        <v>1889</v>
      </c>
      <c r="G20" s="43">
        <v>13</v>
      </c>
      <c r="H20" s="44">
        <v>11</v>
      </c>
      <c r="I20" s="44">
        <v>2</v>
      </c>
      <c r="J20" s="44">
        <v>1</v>
      </c>
      <c r="K20" s="44">
        <v>1</v>
      </c>
      <c r="L20" s="44">
        <v>2</v>
      </c>
      <c r="M20" s="45">
        <v>1</v>
      </c>
      <c r="N20" s="46">
        <v>0</v>
      </c>
    </row>
    <row r="21" spans="1:16" ht="19.8">
      <c r="A21" s="222" t="s">
        <v>120</v>
      </c>
      <c r="B21" s="197">
        <v>21</v>
      </c>
      <c r="C21" s="198">
        <v>1607</v>
      </c>
      <c r="D21" s="198">
        <v>1857</v>
      </c>
      <c r="E21" s="198">
        <v>2148</v>
      </c>
      <c r="F21" s="22">
        <f t="shared" si="0"/>
        <v>4005</v>
      </c>
      <c r="G21" s="43">
        <v>23</v>
      </c>
      <c r="H21" s="44">
        <v>9</v>
      </c>
      <c r="I21" s="44">
        <v>10</v>
      </c>
      <c r="J21" s="44">
        <v>9</v>
      </c>
      <c r="K21" s="44">
        <v>1</v>
      </c>
      <c r="L21" s="44">
        <v>2</v>
      </c>
      <c r="M21" s="45">
        <v>2</v>
      </c>
      <c r="N21" s="46">
        <v>0</v>
      </c>
    </row>
    <row r="22" spans="1:16" ht="19.8">
      <c r="A22" s="222" t="s">
        <v>121</v>
      </c>
      <c r="B22" s="197">
        <v>11</v>
      </c>
      <c r="C22" s="198">
        <v>763</v>
      </c>
      <c r="D22" s="198">
        <v>683</v>
      </c>
      <c r="E22" s="198">
        <v>783</v>
      </c>
      <c r="F22" s="22">
        <f t="shared" si="0"/>
        <v>1466</v>
      </c>
      <c r="G22" s="43">
        <v>11</v>
      </c>
      <c r="H22" s="44">
        <v>4</v>
      </c>
      <c r="I22" s="44">
        <v>2</v>
      </c>
      <c r="J22" s="44">
        <v>5</v>
      </c>
      <c r="K22" s="44">
        <v>0</v>
      </c>
      <c r="L22" s="44">
        <v>0</v>
      </c>
      <c r="M22" s="45">
        <v>1</v>
      </c>
      <c r="N22" s="46">
        <v>0</v>
      </c>
      <c r="O22" s="35"/>
      <c r="P22" s="35"/>
    </row>
    <row r="23" spans="1:16" ht="19.8">
      <c r="A23" s="222" t="s">
        <v>122</v>
      </c>
      <c r="B23" s="197">
        <v>12</v>
      </c>
      <c r="C23" s="198">
        <v>578</v>
      </c>
      <c r="D23" s="198">
        <v>554</v>
      </c>
      <c r="E23" s="198">
        <v>609</v>
      </c>
      <c r="F23" s="22">
        <f t="shared" si="0"/>
        <v>1163</v>
      </c>
      <c r="G23" s="43">
        <v>17</v>
      </c>
      <c r="H23" s="44">
        <v>8</v>
      </c>
      <c r="I23" s="44">
        <v>1</v>
      </c>
      <c r="J23" s="44">
        <v>1</v>
      </c>
      <c r="K23" s="44">
        <v>2</v>
      </c>
      <c r="L23" s="44">
        <v>2</v>
      </c>
      <c r="M23" s="45">
        <v>1</v>
      </c>
      <c r="N23" s="46">
        <v>0</v>
      </c>
    </row>
    <row r="24" spans="1:16" ht="19.8">
      <c r="A24" s="222" t="s">
        <v>123</v>
      </c>
      <c r="B24" s="197">
        <v>12</v>
      </c>
      <c r="C24" s="198">
        <v>443</v>
      </c>
      <c r="D24" s="198">
        <v>441</v>
      </c>
      <c r="E24" s="198">
        <v>406</v>
      </c>
      <c r="F24" s="22">
        <f t="shared" si="0"/>
        <v>847</v>
      </c>
      <c r="G24" s="43">
        <v>1</v>
      </c>
      <c r="H24" s="44">
        <v>5</v>
      </c>
      <c r="I24" s="44">
        <v>6</v>
      </c>
      <c r="J24" s="44">
        <v>3</v>
      </c>
      <c r="K24" s="44">
        <v>0</v>
      </c>
      <c r="L24" s="44">
        <v>1</v>
      </c>
      <c r="M24" s="45">
        <v>0</v>
      </c>
      <c r="N24" s="46">
        <v>0</v>
      </c>
    </row>
    <row r="25" spans="1:16" ht="19.8">
      <c r="A25" s="222" t="s">
        <v>124</v>
      </c>
      <c r="B25" s="197">
        <v>12</v>
      </c>
      <c r="C25" s="198">
        <v>562</v>
      </c>
      <c r="D25" s="198">
        <v>503</v>
      </c>
      <c r="E25" s="198">
        <v>554</v>
      </c>
      <c r="F25" s="22">
        <f t="shared" si="0"/>
        <v>1057</v>
      </c>
      <c r="G25" s="43">
        <v>6</v>
      </c>
      <c r="H25" s="44">
        <v>5</v>
      </c>
      <c r="I25" s="44">
        <v>0</v>
      </c>
      <c r="J25" s="44">
        <v>1</v>
      </c>
      <c r="K25" s="44">
        <v>0</v>
      </c>
      <c r="L25" s="44">
        <v>1</v>
      </c>
      <c r="M25" s="45">
        <v>3</v>
      </c>
      <c r="N25" s="46">
        <v>0</v>
      </c>
    </row>
    <row r="26" spans="1:16" ht="19.8">
      <c r="A26" s="222" t="s">
        <v>125</v>
      </c>
      <c r="B26" s="197">
        <v>22</v>
      </c>
      <c r="C26" s="198">
        <v>1000</v>
      </c>
      <c r="D26" s="198">
        <v>1038</v>
      </c>
      <c r="E26" s="198">
        <v>1055</v>
      </c>
      <c r="F26" s="22">
        <f t="shared" si="0"/>
        <v>2093</v>
      </c>
      <c r="G26" s="43">
        <v>15</v>
      </c>
      <c r="H26" s="44">
        <v>4</v>
      </c>
      <c r="I26" s="44">
        <v>3</v>
      </c>
      <c r="J26" s="44">
        <v>6</v>
      </c>
      <c r="K26" s="44">
        <v>0</v>
      </c>
      <c r="L26" s="44">
        <v>2</v>
      </c>
      <c r="M26" s="45">
        <v>1</v>
      </c>
      <c r="N26" s="46">
        <v>0</v>
      </c>
    </row>
    <row r="27" spans="1:16" ht="19.8">
      <c r="A27" s="222" t="s">
        <v>126</v>
      </c>
      <c r="B27" s="197">
        <v>24</v>
      </c>
      <c r="C27" s="198">
        <v>1625</v>
      </c>
      <c r="D27" s="198">
        <v>1543</v>
      </c>
      <c r="E27" s="198">
        <v>1616</v>
      </c>
      <c r="F27" s="22">
        <f t="shared" si="0"/>
        <v>3159</v>
      </c>
      <c r="G27" s="43">
        <v>20</v>
      </c>
      <c r="H27" s="44">
        <v>25</v>
      </c>
      <c r="I27" s="44">
        <v>10</v>
      </c>
      <c r="J27" s="44">
        <v>10</v>
      </c>
      <c r="K27" s="44">
        <v>3</v>
      </c>
      <c r="L27" s="44">
        <v>4</v>
      </c>
      <c r="M27" s="45">
        <v>2</v>
      </c>
      <c r="N27" s="46">
        <v>1</v>
      </c>
    </row>
    <row r="28" spans="1:16" ht="19.8">
      <c r="A28" s="222" t="s">
        <v>127</v>
      </c>
      <c r="B28" s="197">
        <v>10</v>
      </c>
      <c r="C28" s="198">
        <v>351</v>
      </c>
      <c r="D28" s="198">
        <v>342</v>
      </c>
      <c r="E28" s="198">
        <v>358</v>
      </c>
      <c r="F28" s="22">
        <f t="shared" si="0"/>
        <v>700</v>
      </c>
      <c r="G28" s="43">
        <v>0</v>
      </c>
      <c r="H28" s="44">
        <v>4</v>
      </c>
      <c r="I28" s="44">
        <v>0</v>
      </c>
      <c r="J28" s="44">
        <v>0</v>
      </c>
      <c r="K28" s="44">
        <v>0</v>
      </c>
      <c r="L28" s="44">
        <v>0</v>
      </c>
      <c r="M28" s="45">
        <v>0</v>
      </c>
      <c r="N28" s="46">
        <v>0</v>
      </c>
    </row>
    <row r="29" spans="1:16" ht="19.8">
      <c r="A29" s="222" t="s">
        <v>128</v>
      </c>
      <c r="B29" s="197">
        <v>13</v>
      </c>
      <c r="C29" s="198">
        <v>519</v>
      </c>
      <c r="D29" s="198">
        <v>501</v>
      </c>
      <c r="E29" s="198">
        <v>580</v>
      </c>
      <c r="F29" s="22">
        <f t="shared" si="0"/>
        <v>1081</v>
      </c>
      <c r="G29" s="43">
        <v>8</v>
      </c>
      <c r="H29" s="44">
        <v>10</v>
      </c>
      <c r="I29" s="44">
        <v>3</v>
      </c>
      <c r="J29" s="44">
        <v>2</v>
      </c>
      <c r="K29" s="44">
        <v>1</v>
      </c>
      <c r="L29" s="44">
        <v>3</v>
      </c>
      <c r="M29" s="45">
        <v>0</v>
      </c>
      <c r="N29" s="46">
        <v>0</v>
      </c>
    </row>
    <row r="30" spans="1:16" ht="19.8">
      <c r="A30" s="222" t="s">
        <v>129</v>
      </c>
      <c r="B30" s="197">
        <v>10</v>
      </c>
      <c r="C30" s="198">
        <v>607</v>
      </c>
      <c r="D30" s="198">
        <v>509</v>
      </c>
      <c r="E30" s="198">
        <v>549</v>
      </c>
      <c r="F30" s="22">
        <f t="shared" si="0"/>
        <v>1058</v>
      </c>
      <c r="G30" s="43">
        <v>10</v>
      </c>
      <c r="H30" s="44">
        <v>9</v>
      </c>
      <c r="I30" s="44">
        <v>0</v>
      </c>
      <c r="J30" s="44">
        <v>2</v>
      </c>
      <c r="K30" s="44">
        <v>0</v>
      </c>
      <c r="L30" s="44">
        <v>1</v>
      </c>
      <c r="M30" s="45">
        <v>2</v>
      </c>
      <c r="N30" s="46">
        <v>0</v>
      </c>
    </row>
    <row r="31" spans="1:16" ht="19.8">
      <c r="A31" s="222" t="s">
        <v>130</v>
      </c>
      <c r="B31" s="197">
        <v>10</v>
      </c>
      <c r="C31" s="198">
        <v>514</v>
      </c>
      <c r="D31" s="198">
        <v>453</v>
      </c>
      <c r="E31" s="198">
        <v>500</v>
      </c>
      <c r="F31" s="22">
        <f t="shared" si="0"/>
        <v>953</v>
      </c>
      <c r="G31" s="43">
        <v>4</v>
      </c>
      <c r="H31" s="44">
        <v>9</v>
      </c>
      <c r="I31" s="44">
        <v>1</v>
      </c>
      <c r="J31" s="44">
        <v>0</v>
      </c>
      <c r="K31" s="44">
        <v>0</v>
      </c>
      <c r="L31" s="44">
        <v>0</v>
      </c>
      <c r="M31" s="45">
        <v>0</v>
      </c>
      <c r="N31" s="46">
        <v>1</v>
      </c>
    </row>
    <row r="32" spans="1:16" ht="19.8">
      <c r="A32" s="222" t="s">
        <v>131</v>
      </c>
      <c r="B32" s="197">
        <v>11</v>
      </c>
      <c r="C32" s="198">
        <v>487</v>
      </c>
      <c r="D32" s="198">
        <v>474</v>
      </c>
      <c r="E32" s="198">
        <v>495</v>
      </c>
      <c r="F32" s="22">
        <f t="shared" si="0"/>
        <v>969</v>
      </c>
      <c r="G32" s="43">
        <v>5</v>
      </c>
      <c r="H32" s="44">
        <v>11</v>
      </c>
      <c r="I32" s="44">
        <v>0</v>
      </c>
      <c r="J32" s="44">
        <v>1</v>
      </c>
      <c r="K32" s="44">
        <v>0</v>
      </c>
      <c r="L32" s="44">
        <v>2</v>
      </c>
      <c r="M32" s="45">
        <v>1</v>
      </c>
      <c r="N32" s="46">
        <v>1</v>
      </c>
    </row>
    <row r="33" spans="1:15" ht="19.8">
      <c r="A33" s="222" t="s">
        <v>132</v>
      </c>
      <c r="B33" s="197">
        <v>12</v>
      </c>
      <c r="C33" s="198">
        <v>486</v>
      </c>
      <c r="D33" s="198">
        <v>425</v>
      </c>
      <c r="E33" s="198">
        <v>450</v>
      </c>
      <c r="F33" s="22">
        <f t="shared" si="0"/>
        <v>875</v>
      </c>
      <c r="G33" s="43">
        <v>2</v>
      </c>
      <c r="H33" s="44">
        <v>9</v>
      </c>
      <c r="I33" s="44">
        <v>3</v>
      </c>
      <c r="J33" s="44">
        <v>3</v>
      </c>
      <c r="K33" s="44">
        <v>0</v>
      </c>
      <c r="L33" s="44">
        <v>0</v>
      </c>
      <c r="M33" s="45">
        <v>0</v>
      </c>
      <c r="N33" s="46">
        <v>0</v>
      </c>
    </row>
    <row r="34" spans="1:15" ht="19.8">
      <c r="A34" s="222" t="s">
        <v>133</v>
      </c>
      <c r="B34" s="197">
        <v>11</v>
      </c>
      <c r="C34" s="198">
        <v>389</v>
      </c>
      <c r="D34" s="198">
        <v>369</v>
      </c>
      <c r="E34" s="198">
        <v>418</v>
      </c>
      <c r="F34" s="22">
        <f t="shared" si="0"/>
        <v>787</v>
      </c>
      <c r="G34" s="43">
        <v>3</v>
      </c>
      <c r="H34" s="44">
        <v>4</v>
      </c>
      <c r="I34" s="44">
        <v>0</v>
      </c>
      <c r="J34" s="44">
        <v>0</v>
      </c>
      <c r="K34" s="44">
        <v>0</v>
      </c>
      <c r="L34" s="44">
        <v>0</v>
      </c>
      <c r="M34" s="45">
        <v>0</v>
      </c>
      <c r="N34" s="46">
        <v>0</v>
      </c>
    </row>
    <row r="35" spans="1:15" ht="19.8">
      <c r="A35" s="222" t="s">
        <v>134</v>
      </c>
      <c r="B35" s="197">
        <v>6</v>
      </c>
      <c r="C35" s="198">
        <v>339</v>
      </c>
      <c r="D35" s="198">
        <v>344</v>
      </c>
      <c r="E35" s="198">
        <v>389</v>
      </c>
      <c r="F35" s="22">
        <f t="shared" si="0"/>
        <v>733</v>
      </c>
      <c r="G35" s="43">
        <v>2</v>
      </c>
      <c r="H35" s="44">
        <v>6</v>
      </c>
      <c r="I35" s="44">
        <v>0</v>
      </c>
      <c r="J35" s="44">
        <v>0</v>
      </c>
      <c r="K35" s="44">
        <v>0</v>
      </c>
      <c r="L35" s="44">
        <v>0</v>
      </c>
      <c r="M35" s="45">
        <v>0</v>
      </c>
      <c r="N35" s="46">
        <v>0</v>
      </c>
    </row>
    <row r="36" spans="1:15" ht="19.8">
      <c r="A36" s="222" t="s">
        <v>135</v>
      </c>
      <c r="B36" s="197">
        <v>16</v>
      </c>
      <c r="C36" s="198">
        <v>618</v>
      </c>
      <c r="D36" s="198">
        <v>598</v>
      </c>
      <c r="E36" s="198">
        <v>623</v>
      </c>
      <c r="F36" s="22">
        <f t="shared" si="0"/>
        <v>1221</v>
      </c>
      <c r="G36" s="43">
        <v>2</v>
      </c>
      <c r="H36" s="44">
        <v>7</v>
      </c>
      <c r="I36" s="44">
        <v>0</v>
      </c>
      <c r="J36" s="44">
        <v>2</v>
      </c>
      <c r="K36" s="44">
        <v>0</v>
      </c>
      <c r="L36" s="44">
        <v>2</v>
      </c>
      <c r="M36" s="45">
        <v>0</v>
      </c>
      <c r="N36" s="46">
        <v>0</v>
      </c>
    </row>
    <row r="37" spans="1:15" ht="19.8">
      <c r="A37" s="221" t="s">
        <v>136</v>
      </c>
      <c r="B37" s="22">
        <f t="shared" ref="B37:N37" si="1">SUM(B5:B36)</f>
        <v>447</v>
      </c>
      <c r="C37" s="22">
        <f t="shared" si="1"/>
        <v>23620</v>
      </c>
      <c r="D37" s="22">
        <f t="shared" si="1"/>
        <v>23536</v>
      </c>
      <c r="E37" s="22">
        <f t="shared" si="1"/>
        <v>26039</v>
      </c>
      <c r="F37" s="22">
        <f t="shared" si="1"/>
        <v>49575</v>
      </c>
      <c r="G37" s="22">
        <f t="shared" si="1"/>
        <v>313</v>
      </c>
      <c r="H37" s="22">
        <f t="shared" si="1"/>
        <v>294</v>
      </c>
      <c r="I37" s="22">
        <f t="shared" si="1"/>
        <v>77</v>
      </c>
      <c r="J37" s="22">
        <f t="shared" si="1"/>
        <v>77</v>
      </c>
      <c r="K37" s="22">
        <f t="shared" si="1"/>
        <v>18</v>
      </c>
      <c r="L37" s="22">
        <f t="shared" si="1"/>
        <v>49</v>
      </c>
      <c r="M37" s="23">
        <f t="shared" si="1"/>
        <v>28</v>
      </c>
      <c r="N37" s="26">
        <f t="shared" si="1"/>
        <v>12</v>
      </c>
    </row>
    <row r="38" spans="1:15" s="3" customFormat="1" ht="26.25" customHeight="1">
      <c r="A38" s="245" t="s">
        <v>8</v>
      </c>
      <c r="B38" s="246"/>
      <c r="C38" s="61">
        <f>C37</f>
        <v>23620</v>
      </c>
      <c r="D38" s="61" t="s">
        <v>0</v>
      </c>
      <c r="E38" s="61" t="s">
        <v>9</v>
      </c>
      <c r="F38" s="61"/>
      <c r="G38" s="61">
        <f>F37</f>
        <v>49575</v>
      </c>
      <c r="H38" s="61" t="s">
        <v>10</v>
      </c>
      <c r="I38" s="61"/>
      <c r="J38" s="61"/>
      <c r="K38" s="61" t="s">
        <v>99</v>
      </c>
      <c r="L38" s="61"/>
      <c r="M38" s="68"/>
      <c r="N38" s="69"/>
      <c r="O38" s="15"/>
    </row>
    <row r="39" spans="1:15" s="3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v>1607</v>
      </c>
      <c r="F39" s="146">
        <f>MAX(F5:F36)</f>
        <v>4005</v>
      </c>
      <c r="G39" s="201"/>
      <c r="H39" s="149" t="str">
        <f>ADDRESS(MATCH(MAX(F5:F36),F5:F36,0)+4,1)</f>
        <v>$A$21</v>
      </c>
      <c r="I39" s="201"/>
      <c r="J39" s="201"/>
      <c r="K39" s="201"/>
      <c r="L39" s="201"/>
      <c r="M39" s="142"/>
      <c r="N39" s="143"/>
    </row>
    <row r="40" spans="1:15" s="3" customFormat="1" ht="26.25" customHeight="1">
      <c r="A40" s="245" t="s">
        <v>103</v>
      </c>
      <c r="B40" s="246"/>
      <c r="C40" s="199" t="str">
        <f ca="1">INDIRECT(H40,TRUE)</f>
        <v>德政</v>
      </c>
      <c r="D40" s="200" t="s">
        <v>89</v>
      </c>
      <c r="E40" s="147">
        <f>MIN(C5:C36)</f>
        <v>331</v>
      </c>
      <c r="F40" s="148">
        <f>MIN(F5:F36)</f>
        <v>664</v>
      </c>
      <c r="G40" s="201"/>
      <c r="H40" s="149" t="str">
        <f>ADDRESS(MATCH(MIN(F5:F36),F5:F36,0)+4,1)</f>
        <v>$A$10</v>
      </c>
      <c r="I40" s="201"/>
      <c r="J40" s="201"/>
      <c r="K40" s="201"/>
      <c r="L40" s="201"/>
      <c r="M40" s="142"/>
      <c r="N40" s="143"/>
    </row>
    <row r="41" spans="1:15" s="4" customFormat="1" ht="24.9" customHeight="1">
      <c r="A41" s="241" t="s">
        <v>11</v>
      </c>
      <c r="B41" s="242"/>
      <c r="C41" s="254">
        <f>SUM(G41:G42)</f>
        <v>252</v>
      </c>
      <c r="D41" s="256" t="s">
        <v>10</v>
      </c>
      <c r="E41" s="201" t="s">
        <v>12</v>
      </c>
      <c r="F41" s="201"/>
      <c r="G41" s="201">
        <v>119</v>
      </c>
      <c r="H41" s="201" t="s">
        <v>10</v>
      </c>
      <c r="I41" s="201"/>
      <c r="J41" s="201"/>
      <c r="K41" s="81"/>
      <c r="L41" s="81"/>
      <c r="M41" s="82"/>
      <c r="N41" s="83"/>
      <c r="O41" s="16"/>
    </row>
    <row r="42" spans="1:15" s="5" customFormat="1" ht="24.9" customHeight="1">
      <c r="A42" s="243"/>
      <c r="B42" s="244"/>
      <c r="C42" s="255"/>
      <c r="D42" s="257"/>
      <c r="E42" s="89" t="s">
        <v>13</v>
      </c>
      <c r="F42" s="89"/>
      <c r="G42" s="89">
        <v>133</v>
      </c>
      <c r="H42" s="89" t="s">
        <v>10</v>
      </c>
      <c r="I42" s="89"/>
      <c r="J42" s="89"/>
      <c r="K42" s="90"/>
      <c r="L42" s="90"/>
      <c r="M42" s="91"/>
      <c r="N42" s="92"/>
      <c r="O42" s="17"/>
    </row>
    <row r="43" spans="1:15" s="5" customFormat="1" ht="24.9" customHeight="1">
      <c r="A43" s="241" t="s">
        <v>17</v>
      </c>
      <c r="B43" s="247"/>
      <c r="C43" s="250">
        <f>K37</f>
        <v>18</v>
      </c>
      <c r="D43" s="250" t="s">
        <v>10</v>
      </c>
      <c r="E43" s="207" t="s">
        <v>97</v>
      </c>
      <c r="F43" s="201"/>
      <c r="G43" s="201"/>
      <c r="H43" s="201"/>
      <c r="I43" s="201"/>
      <c r="J43" s="201"/>
      <c r="K43" s="208"/>
      <c r="L43" s="208"/>
      <c r="M43" s="209"/>
      <c r="N43" s="210"/>
      <c r="O43" s="17"/>
    </row>
    <row r="44" spans="1:15" s="6" customFormat="1" ht="24.9" customHeight="1">
      <c r="A44" s="248"/>
      <c r="B44" s="249"/>
      <c r="C44" s="251"/>
      <c r="D44" s="251"/>
      <c r="E44" s="70" t="s">
        <v>138</v>
      </c>
      <c r="F44" s="205"/>
      <c r="G44" s="205"/>
      <c r="H44" s="205"/>
      <c r="I44" s="205"/>
      <c r="J44" s="205"/>
      <c r="K44" s="205"/>
      <c r="L44" s="205"/>
      <c r="M44" s="205"/>
      <c r="N44" s="206"/>
    </row>
    <row r="45" spans="1:15" s="7" customFormat="1" ht="26.25" customHeight="1">
      <c r="A45" s="245" t="s">
        <v>15</v>
      </c>
      <c r="B45" s="246"/>
      <c r="C45" s="61">
        <f>L37</f>
        <v>49</v>
      </c>
      <c r="D45" s="61" t="s">
        <v>10</v>
      </c>
      <c r="E45" s="61"/>
      <c r="F45" s="61"/>
      <c r="G45" s="62"/>
      <c r="H45" s="61"/>
      <c r="I45" s="61"/>
      <c r="J45" s="61"/>
      <c r="K45" s="63"/>
      <c r="L45" s="63"/>
      <c r="M45" s="64"/>
      <c r="N45" s="65"/>
      <c r="O45" s="18"/>
    </row>
    <row r="46" spans="1:15" s="8" customFormat="1" ht="26.25" customHeight="1">
      <c r="A46" s="245" t="s">
        <v>14</v>
      </c>
      <c r="B46" s="246"/>
      <c r="C46" s="61">
        <f>M37</f>
        <v>28</v>
      </c>
      <c r="D46" s="61" t="s">
        <v>24</v>
      </c>
      <c r="E46" s="61" t="s">
        <v>173</v>
      </c>
      <c r="F46" s="61"/>
      <c r="G46" s="61"/>
      <c r="H46" s="61"/>
      <c r="I46" s="61"/>
      <c r="J46" s="61"/>
      <c r="K46" s="63"/>
      <c r="L46" s="63"/>
      <c r="M46" s="64"/>
      <c r="N46" s="65"/>
      <c r="O46" s="19"/>
    </row>
    <row r="47" spans="1:15" s="9" customFormat="1" ht="26.25" customHeight="1">
      <c r="A47" s="239" t="s">
        <v>150</v>
      </c>
      <c r="B47" s="240"/>
      <c r="C47" s="61">
        <f>N37</f>
        <v>12</v>
      </c>
      <c r="D47" s="61" t="s">
        <v>24</v>
      </c>
      <c r="E47" s="61" t="s">
        <v>174</v>
      </c>
      <c r="F47" s="61"/>
      <c r="G47" s="61"/>
      <c r="H47" s="61"/>
      <c r="I47" s="61"/>
      <c r="J47" s="61"/>
      <c r="K47" s="63"/>
      <c r="L47" s="63"/>
      <c r="M47" s="64"/>
      <c r="N47" s="65"/>
      <c r="O47" s="20"/>
    </row>
    <row r="48" spans="1:15" s="7" customFormat="1" ht="26.25" customHeight="1">
      <c r="A48" s="245" t="s">
        <v>101</v>
      </c>
      <c r="B48" s="246"/>
      <c r="C48" s="61">
        <f>G37</f>
        <v>313</v>
      </c>
      <c r="D48" s="72" t="s">
        <v>10</v>
      </c>
      <c r="E48" s="61" t="s">
        <v>16</v>
      </c>
      <c r="F48" s="61"/>
      <c r="G48" s="61">
        <f>H37</f>
        <v>294</v>
      </c>
      <c r="H48" s="72" t="s">
        <v>10</v>
      </c>
      <c r="I48" s="61"/>
      <c r="J48" s="61"/>
      <c r="K48" s="63"/>
      <c r="L48" s="63"/>
      <c r="M48" s="64"/>
      <c r="N48" s="65"/>
      <c r="O48" s="18"/>
    </row>
    <row r="49" spans="1:14" s="10" customFormat="1" ht="26.25" customHeight="1" thickBot="1">
      <c r="A49" s="237" t="str">
        <f>IF(C49&gt;0," 本月戶數增加","本月戶數減少")</f>
        <v xml:space="preserve"> 本月戶數增加</v>
      </c>
      <c r="B49" s="238"/>
      <c r="C49" s="73">
        <f>C37-'11302'!C37</f>
        <v>27</v>
      </c>
      <c r="D49" s="223" t="str">
        <f>IF(E49&gt;0,"男增加","男減少")</f>
        <v>男減少</v>
      </c>
      <c r="E49" s="74">
        <f>D37-'11302'!D37</f>
        <v>-17</v>
      </c>
      <c r="F49" s="75" t="str">
        <f>IF(G49&gt;0,"女增加","女減少")</f>
        <v>女增加</v>
      </c>
      <c r="G49" s="74">
        <f>E37-'11302'!E37</f>
        <v>5</v>
      </c>
      <c r="H49" s="76"/>
      <c r="I49" s="238" t="str">
        <f>IF(K49&gt;0,"總人口數增加","總人口數減少")</f>
        <v>總人口數減少</v>
      </c>
      <c r="J49" s="238"/>
      <c r="K49" s="74">
        <f>F37-'11302'!F37</f>
        <v>-12</v>
      </c>
      <c r="L49" s="76"/>
      <c r="M49" s="77"/>
      <c r="N49" s="78"/>
    </row>
    <row r="50" spans="1:14">
      <c r="C50" s="2"/>
    </row>
  </sheetData>
  <mergeCells count="28">
    <mergeCell ref="I49:J49"/>
    <mergeCell ref="A41:B42"/>
    <mergeCell ref="C41:C42"/>
    <mergeCell ref="D41:D42"/>
    <mergeCell ref="A43:B44"/>
    <mergeCell ref="C43:C44"/>
    <mergeCell ref="D43:D44"/>
    <mergeCell ref="A45:B45"/>
    <mergeCell ref="A46:B46"/>
    <mergeCell ref="A47:B47"/>
    <mergeCell ref="A48:B48"/>
    <mergeCell ref="A49:B49"/>
    <mergeCell ref="A40:B40"/>
    <mergeCell ref="A1:L1"/>
    <mergeCell ref="K2:N2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  <mergeCell ref="N3:N4"/>
    <mergeCell ref="A38:B38"/>
    <mergeCell ref="A39:B39"/>
  </mergeCells>
  <phoneticPr fontId="7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0"/>
  <sheetViews>
    <sheetView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4" width="7.6640625" customWidth="1"/>
    <col min="15" max="15" width="9" style="2"/>
  </cols>
  <sheetData>
    <row r="1" spans="1:15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36"/>
      <c r="N1" s="36"/>
    </row>
    <row r="2" spans="1:15" ht="28.5" customHeight="1" thickBot="1">
      <c r="A2" s="37"/>
      <c r="B2" s="38"/>
      <c r="C2" s="36"/>
      <c r="D2" s="38"/>
      <c r="E2" s="38"/>
      <c r="F2" s="38"/>
      <c r="G2" s="38"/>
      <c r="H2" s="38"/>
      <c r="I2" s="38"/>
      <c r="J2" s="28"/>
      <c r="K2" s="260" t="s">
        <v>155</v>
      </c>
      <c r="L2" s="260"/>
      <c r="M2" s="260"/>
      <c r="N2" s="260"/>
    </row>
    <row r="3" spans="1:15" ht="19.8">
      <c r="A3" s="261" t="s">
        <v>81</v>
      </c>
      <c r="B3" s="262" t="s">
        <v>82</v>
      </c>
      <c r="C3" s="262" t="s">
        <v>25</v>
      </c>
      <c r="D3" s="193" t="s">
        <v>10</v>
      </c>
      <c r="E3" s="194" t="s">
        <v>93</v>
      </c>
      <c r="F3" s="195" t="s">
        <v>94</v>
      </c>
      <c r="G3" s="262" t="s">
        <v>26</v>
      </c>
      <c r="H3" s="262" t="s">
        <v>27</v>
      </c>
      <c r="I3" s="262" t="s">
        <v>28</v>
      </c>
      <c r="J3" s="262" t="s">
        <v>29</v>
      </c>
      <c r="K3" s="262" t="s">
        <v>30</v>
      </c>
      <c r="L3" s="262" t="s">
        <v>31</v>
      </c>
      <c r="M3" s="263" t="s">
        <v>144</v>
      </c>
      <c r="N3" s="264" t="s">
        <v>146</v>
      </c>
    </row>
    <row r="4" spans="1:15" s="1" customFormat="1" ht="19.8">
      <c r="A4" s="259"/>
      <c r="B4" s="236"/>
      <c r="C4" s="236"/>
      <c r="D4" s="21" t="s">
        <v>32</v>
      </c>
      <c r="E4" s="21" t="s">
        <v>33</v>
      </c>
      <c r="F4" s="21" t="s">
        <v>83</v>
      </c>
      <c r="G4" s="236"/>
      <c r="H4" s="236"/>
      <c r="I4" s="236"/>
      <c r="J4" s="236"/>
      <c r="K4" s="236"/>
      <c r="L4" s="236"/>
      <c r="M4" s="231"/>
      <c r="N4" s="233"/>
      <c r="O4" s="14"/>
    </row>
    <row r="5" spans="1:15" ht="19.8">
      <c r="A5" s="222" t="s">
        <v>104</v>
      </c>
      <c r="B5" s="196">
        <v>15</v>
      </c>
      <c r="C5" s="198">
        <v>943</v>
      </c>
      <c r="D5" s="198">
        <v>870</v>
      </c>
      <c r="E5" s="198">
        <v>993</v>
      </c>
      <c r="F5" s="22">
        <f t="shared" ref="F5:F36" si="0">SUM(D5:E5)</f>
        <v>1863</v>
      </c>
      <c r="G5" s="43">
        <v>10</v>
      </c>
      <c r="H5" s="44">
        <v>17</v>
      </c>
      <c r="I5" s="44">
        <v>3</v>
      </c>
      <c r="J5" s="44">
        <v>1</v>
      </c>
      <c r="K5" s="44">
        <v>0</v>
      </c>
      <c r="L5" s="44">
        <v>1</v>
      </c>
      <c r="M5" s="45">
        <v>0</v>
      </c>
      <c r="N5" s="46">
        <v>0</v>
      </c>
    </row>
    <row r="6" spans="1:15" ht="19.8">
      <c r="A6" s="222" t="s">
        <v>105</v>
      </c>
      <c r="B6" s="197">
        <v>11</v>
      </c>
      <c r="C6" s="198">
        <v>554</v>
      </c>
      <c r="D6" s="198">
        <v>488</v>
      </c>
      <c r="E6" s="198">
        <v>566</v>
      </c>
      <c r="F6" s="22">
        <f t="shared" si="0"/>
        <v>1054</v>
      </c>
      <c r="G6" s="43">
        <v>5</v>
      </c>
      <c r="H6" s="44">
        <v>6</v>
      </c>
      <c r="I6" s="44">
        <v>0</v>
      </c>
      <c r="J6" s="44">
        <v>2</v>
      </c>
      <c r="K6" s="44">
        <v>2</v>
      </c>
      <c r="L6" s="44">
        <v>1</v>
      </c>
      <c r="M6" s="45">
        <v>0</v>
      </c>
      <c r="N6" s="46">
        <v>0</v>
      </c>
    </row>
    <row r="7" spans="1:15" ht="19.8">
      <c r="A7" s="222" t="s">
        <v>106</v>
      </c>
      <c r="B7" s="197">
        <v>17</v>
      </c>
      <c r="C7" s="198">
        <v>1528</v>
      </c>
      <c r="D7" s="198">
        <v>1470</v>
      </c>
      <c r="E7" s="198">
        <v>1835</v>
      </c>
      <c r="F7" s="22">
        <f t="shared" si="0"/>
        <v>3305</v>
      </c>
      <c r="G7" s="43">
        <v>16</v>
      </c>
      <c r="H7" s="44">
        <v>25</v>
      </c>
      <c r="I7" s="44">
        <v>3</v>
      </c>
      <c r="J7" s="44">
        <v>4</v>
      </c>
      <c r="K7" s="44">
        <v>3</v>
      </c>
      <c r="L7" s="44">
        <v>4</v>
      </c>
      <c r="M7" s="45">
        <v>0</v>
      </c>
      <c r="N7" s="46">
        <v>0</v>
      </c>
    </row>
    <row r="8" spans="1:15" ht="19.8">
      <c r="A8" s="222" t="s">
        <v>107</v>
      </c>
      <c r="B8" s="197">
        <v>15</v>
      </c>
      <c r="C8" s="198">
        <v>544</v>
      </c>
      <c r="D8" s="198">
        <v>533</v>
      </c>
      <c r="E8" s="198">
        <v>571</v>
      </c>
      <c r="F8" s="22">
        <f t="shared" si="0"/>
        <v>1104</v>
      </c>
      <c r="G8" s="43">
        <v>6</v>
      </c>
      <c r="H8" s="44">
        <v>6</v>
      </c>
      <c r="I8" s="44">
        <v>1</v>
      </c>
      <c r="J8" s="44">
        <v>2</v>
      </c>
      <c r="K8" s="44">
        <v>0</v>
      </c>
      <c r="L8" s="44">
        <v>1</v>
      </c>
      <c r="M8" s="45">
        <v>0</v>
      </c>
      <c r="N8" s="46">
        <v>0</v>
      </c>
    </row>
    <row r="9" spans="1:15" ht="19.8">
      <c r="A9" s="222" t="s">
        <v>108</v>
      </c>
      <c r="B9" s="197">
        <v>17</v>
      </c>
      <c r="C9" s="198">
        <v>681</v>
      </c>
      <c r="D9" s="198">
        <v>655</v>
      </c>
      <c r="E9" s="198">
        <v>751</v>
      </c>
      <c r="F9" s="22">
        <f t="shared" si="0"/>
        <v>1406</v>
      </c>
      <c r="G9" s="43">
        <v>7</v>
      </c>
      <c r="H9" s="44">
        <v>4</v>
      </c>
      <c r="I9" s="44">
        <v>4</v>
      </c>
      <c r="J9" s="44">
        <v>1</v>
      </c>
      <c r="K9" s="44">
        <v>1</v>
      </c>
      <c r="L9" s="44">
        <v>0</v>
      </c>
      <c r="M9" s="45">
        <v>0</v>
      </c>
      <c r="N9" s="46">
        <v>1</v>
      </c>
    </row>
    <row r="10" spans="1:15" ht="19.8">
      <c r="A10" s="222" t="s">
        <v>109</v>
      </c>
      <c r="B10" s="197">
        <v>7</v>
      </c>
      <c r="C10" s="198">
        <v>331</v>
      </c>
      <c r="D10" s="198">
        <v>301</v>
      </c>
      <c r="E10" s="198">
        <v>360</v>
      </c>
      <c r="F10" s="22">
        <f t="shared" si="0"/>
        <v>661</v>
      </c>
      <c r="G10" s="43">
        <v>2</v>
      </c>
      <c r="H10" s="44">
        <v>4</v>
      </c>
      <c r="I10" s="44">
        <v>0</v>
      </c>
      <c r="J10" s="44">
        <v>0</v>
      </c>
      <c r="K10" s="44">
        <v>0</v>
      </c>
      <c r="L10" s="44">
        <v>1</v>
      </c>
      <c r="M10" s="45">
        <v>0</v>
      </c>
      <c r="N10" s="46">
        <v>0</v>
      </c>
    </row>
    <row r="11" spans="1:15" ht="19.8">
      <c r="A11" s="222" t="s">
        <v>110</v>
      </c>
      <c r="B11" s="197">
        <v>7</v>
      </c>
      <c r="C11" s="198">
        <v>621</v>
      </c>
      <c r="D11" s="198">
        <v>488</v>
      </c>
      <c r="E11" s="198">
        <v>622</v>
      </c>
      <c r="F11" s="22">
        <f t="shared" si="0"/>
        <v>1110</v>
      </c>
      <c r="G11" s="43">
        <v>6</v>
      </c>
      <c r="H11" s="44">
        <v>7</v>
      </c>
      <c r="I11" s="44">
        <v>1</v>
      </c>
      <c r="J11" s="44">
        <v>4</v>
      </c>
      <c r="K11" s="44">
        <v>0</v>
      </c>
      <c r="L11" s="44">
        <v>0</v>
      </c>
      <c r="M11" s="45">
        <v>0</v>
      </c>
      <c r="N11" s="46">
        <v>0</v>
      </c>
    </row>
    <row r="12" spans="1:15" ht="19.8">
      <c r="A12" s="222" t="s">
        <v>111</v>
      </c>
      <c r="B12" s="197">
        <v>15</v>
      </c>
      <c r="C12" s="198">
        <v>947</v>
      </c>
      <c r="D12" s="198">
        <v>967</v>
      </c>
      <c r="E12" s="198">
        <v>1023</v>
      </c>
      <c r="F12" s="22">
        <f t="shared" si="0"/>
        <v>1990</v>
      </c>
      <c r="G12" s="43">
        <v>8</v>
      </c>
      <c r="H12" s="44">
        <v>11</v>
      </c>
      <c r="I12" s="44">
        <v>3</v>
      </c>
      <c r="J12" s="44">
        <v>0</v>
      </c>
      <c r="K12" s="44">
        <v>0</v>
      </c>
      <c r="L12" s="44">
        <v>0</v>
      </c>
      <c r="M12" s="45">
        <v>1</v>
      </c>
      <c r="N12" s="46">
        <v>0</v>
      </c>
    </row>
    <row r="13" spans="1:15" ht="19.8">
      <c r="A13" s="222" t="s">
        <v>112</v>
      </c>
      <c r="B13" s="197">
        <v>12</v>
      </c>
      <c r="C13" s="198">
        <v>462</v>
      </c>
      <c r="D13" s="198">
        <v>460</v>
      </c>
      <c r="E13" s="198">
        <v>493</v>
      </c>
      <c r="F13" s="22">
        <f t="shared" si="0"/>
        <v>953</v>
      </c>
      <c r="G13" s="43">
        <v>2</v>
      </c>
      <c r="H13" s="44">
        <v>4</v>
      </c>
      <c r="I13" s="44">
        <v>3</v>
      </c>
      <c r="J13" s="44">
        <v>2</v>
      </c>
      <c r="K13" s="44">
        <v>1</v>
      </c>
      <c r="L13" s="44">
        <v>0</v>
      </c>
      <c r="M13" s="45">
        <v>0</v>
      </c>
      <c r="N13" s="46">
        <v>0</v>
      </c>
    </row>
    <row r="14" spans="1:15" ht="19.8">
      <c r="A14" s="222" t="s">
        <v>113</v>
      </c>
      <c r="B14" s="197">
        <v>8</v>
      </c>
      <c r="C14" s="198">
        <v>345</v>
      </c>
      <c r="D14" s="198">
        <v>387</v>
      </c>
      <c r="E14" s="198">
        <v>358</v>
      </c>
      <c r="F14" s="22">
        <f t="shared" si="0"/>
        <v>745</v>
      </c>
      <c r="G14" s="43">
        <v>3</v>
      </c>
      <c r="H14" s="44">
        <v>1</v>
      </c>
      <c r="I14" s="44">
        <v>0</v>
      </c>
      <c r="J14" s="44">
        <v>4</v>
      </c>
      <c r="K14" s="44">
        <v>0</v>
      </c>
      <c r="L14" s="44">
        <v>1</v>
      </c>
      <c r="M14" s="45">
        <v>1</v>
      </c>
      <c r="N14" s="46">
        <v>1</v>
      </c>
    </row>
    <row r="15" spans="1:15" ht="19.8">
      <c r="A15" s="222" t="s">
        <v>114</v>
      </c>
      <c r="B15" s="197">
        <v>17</v>
      </c>
      <c r="C15" s="198">
        <v>756</v>
      </c>
      <c r="D15" s="198">
        <v>710</v>
      </c>
      <c r="E15" s="198">
        <v>795</v>
      </c>
      <c r="F15" s="22">
        <f t="shared" si="0"/>
        <v>1505</v>
      </c>
      <c r="G15" s="43">
        <v>6</v>
      </c>
      <c r="H15" s="44">
        <v>1</v>
      </c>
      <c r="I15" s="44">
        <v>1</v>
      </c>
      <c r="J15" s="44">
        <v>1</v>
      </c>
      <c r="K15" s="44">
        <v>0</v>
      </c>
      <c r="L15" s="44">
        <v>1</v>
      </c>
      <c r="M15" s="45">
        <v>0</v>
      </c>
      <c r="N15" s="46">
        <v>0</v>
      </c>
    </row>
    <row r="16" spans="1:15" ht="19.8">
      <c r="A16" s="222" t="s">
        <v>115</v>
      </c>
      <c r="B16" s="197">
        <v>11</v>
      </c>
      <c r="C16" s="198">
        <v>366</v>
      </c>
      <c r="D16" s="198">
        <v>358</v>
      </c>
      <c r="E16" s="198">
        <v>349</v>
      </c>
      <c r="F16" s="22">
        <f t="shared" si="0"/>
        <v>707</v>
      </c>
      <c r="G16" s="43">
        <v>7</v>
      </c>
      <c r="H16" s="44">
        <v>2</v>
      </c>
      <c r="I16" s="44">
        <v>1</v>
      </c>
      <c r="J16" s="44">
        <v>0</v>
      </c>
      <c r="K16" s="44">
        <v>0</v>
      </c>
      <c r="L16" s="44">
        <v>2</v>
      </c>
      <c r="M16" s="45">
        <v>1</v>
      </c>
      <c r="N16" s="46">
        <v>0</v>
      </c>
    </row>
    <row r="17" spans="1:16" ht="19.8">
      <c r="A17" s="222" t="s">
        <v>116</v>
      </c>
      <c r="B17" s="197">
        <v>22</v>
      </c>
      <c r="C17" s="198">
        <v>1185</v>
      </c>
      <c r="D17" s="198">
        <v>1284</v>
      </c>
      <c r="E17" s="198">
        <v>1402</v>
      </c>
      <c r="F17" s="22">
        <f t="shared" si="0"/>
        <v>2686</v>
      </c>
      <c r="G17" s="43">
        <v>17</v>
      </c>
      <c r="H17" s="44">
        <v>8</v>
      </c>
      <c r="I17" s="44">
        <v>8</v>
      </c>
      <c r="J17" s="44">
        <v>6</v>
      </c>
      <c r="K17" s="44">
        <v>3</v>
      </c>
      <c r="L17" s="44">
        <v>1</v>
      </c>
      <c r="M17" s="45">
        <v>0</v>
      </c>
      <c r="N17" s="46">
        <v>0</v>
      </c>
    </row>
    <row r="18" spans="1:16" ht="19.8">
      <c r="A18" s="222" t="s">
        <v>117</v>
      </c>
      <c r="B18" s="197">
        <v>19</v>
      </c>
      <c r="C18" s="198">
        <v>1557</v>
      </c>
      <c r="D18" s="198">
        <v>1773</v>
      </c>
      <c r="E18" s="198">
        <v>1978</v>
      </c>
      <c r="F18" s="22">
        <f t="shared" si="0"/>
        <v>3751</v>
      </c>
      <c r="G18" s="43">
        <v>37</v>
      </c>
      <c r="H18" s="44">
        <v>17</v>
      </c>
      <c r="I18" s="44">
        <v>1</v>
      </c>
      <c r="J18" s="44">
        <v>1</v>
      </c>
      <c r="K18" s="44">
        <v>3</v>
      </c>
      <c r="L18" s="44">
        <v>1</v>
      </c>
      <c r="M18" s="45">
        <v>0</v>
      </c>
      <c r="N18" s="46">
        <v>0</v>
      </c>
    </row>
    <row r="19" spans="1:16" ht="19.8">
      <c r="A19" s="222" t="s">
        <v>118</v>
      </c>
      <c r="B19" s="197">
        <v>22</v>
      </c>
      <c r="C19" s="198">
        <v>1124</v>
      </c>
      <c r="D19" s="198">
        <v>1267</v>
      </c>
      <c r="E19" s="198">
        <v>1414</v>
      </c>
      <c r="F19" s="22">
        <f t="shared" si="0"/>
        <v>2681</v>
      </c>
      <c r="G19" s="43">
        <v>16</v>
      </c>
      <c r="H19" s="44">
        <v>35</v>
      </c>
      <c r="I19" s="44">
        <v>3</v>
      </c>
      <c r="J19" s="44">
        <v>1</v>
      </c>
      <c r="K19" s="44">
        <v>1</v>
      </c>
      <c r="L19" s="44">
        <v>1</v>
      </c>
      <c r="M19" s="45">
        <v>0</v>
      </c>
      <c r="N19" s="46">
        <v>1</v>
      </c>
    </row>
    <row r="20" spans="1:16" ht="19.8">
      <c r="A20" s="222" t="s">
        <v>119</v>
      </c>
      <c r="B20" s="197">
        <v>19</v>
      </c>
      <c r="C20" s="198">
        <v>793</v>
      </c>
      <c r="D20" s="198">
        <v>868</v>
      </c>
      <c r="E20" s="198">
        <v>1016</v>
      </c>
      <c r="F20" s="22">
        <f t="shared" si="0"/>
        <v>1884</v>
      </c>
      <c r="G20" s="43">
        <v>9</v>
      </c>
      <c r="H20" s="44">
        <v>11</v>
      </c>
      <c r="I20" s="44">
        <v>2</v>
      </c>
      <c r="J20" s="44">
        <v>4</v>
      </c>
      <c r="K20" s="44">
        <v>0</v>
      </c>
      <c r="L20" s="44">
        <v>1</v>
      </c>
      <c r="M20" s="45">
        <v>1</v>
      </c>
      <c r="N20" s="46">
        <v>0</v>
      </c>
    </row>
    <row r="21" spans="1:16" ht="19.8">
      <c r="A21" s="222" t="s">
        <v>120</v>
      </c>
      <c r="B21" s="197">
        <v>21</v>
      </c>
      <c r="C21" s="198">
        <v>1603</v>
      </c>
      <c r="D21" s="198">
        <v>1857</v>
      </c>
      <c r="E21" s="198">
        <v>2146</v>
      </c>
      <c r="F21" s="22">
        <f t="shared" si="0"/>
        <v>4003</v>
      </c>
      <c r="G21" s="43">
        <v>13</v>
      </c>
      <c r="H21" s="44">
        <v>10</v>
      </c>
      <c r="I21" s="44">
        <v>1</v>
      </c>
      <c r="J21" s="44">
        <v>5</v>
      </c>
      <c r="K21" s="44">
        <v>2</v>
      </c>
      <c r="L21" s="44">
        <v>3</v>
      </c>
      <c r="M21" s="45">
        <v>1</v>
      </c>
      <c r="N21" s="46">
        <v>0</v>
      </c>
    </row>
    <row r="22" spans="1:16" ht="19.8">
      <c r="A22" s="222" t="s">
        <v>121</v>
      </c>
      <c r="B22" s="197">
        <v>11</v>
      </c>
      <c r="C22" s="198">
        <v>764</v>
      </c>
      <c r="D22" s="198">
        <v>683</v>
      </c>
      <c r="E22" s="198">
        <v>780</v>
      </c>
      <c r="F22" s="22">
        <f t="shared" si="0"/>
        <v>1463</v>
      </c>
      <c r="G22" s="43">
        <v>3</v>
      </c>
      <c r="H22" s="44">
        <v>7</v>
      </c>
      <c r="I22" s="44">
        <v>1</v>
      </c>
      <c r="J22" s="44">
        <v>0</v>
      </c>
      <c r="K22" s="44">
        <v>1</v>
      </c>
      <c r="L22" s="44">
        <v>1</v>
      </c>
      <c r="M22" s="45">
        <v>0</v>
      </c>
      <c r="N22" s="46">
        <v>1</v>
      </c>
      <c r="O22" s="35"/>
      <c r="P22" s="35"/>
    </row>
    <row r="23" spans="1:16" ht="19.8">
      <c r="A23" s="222" t="s">
        <v>122</v>
      </c>
      <c r="B23" s="197">
        <v>12</v>
      </c>
      <c r="C23" s="198">
        <v>578</v>
      </c>
      <c r="D23" s="198">
        <v>550</v>
      </c>
      <c r="E23" s="198">
        <v>605</v>
      </c>
      <c r="F23" s="22">
        <f t="shared" si="0"/>
        <v>1155</v>
      </c>
      <c r="G23" s="43">
        <v>7</v>
      </c>
      <c r="H23" s="44">
        <v>13</v>
      </c>
      <c r="I23" s="44">
        <v>2</v>
      </c>
      <c r="J23" s="44">
        <v>4</v>
      </c>
      <c r="K23" s="44">
        <v>0</v>
      </c>
      <c r="L23" s="44">
        <v>0</v>
      </c>
      <c r="M23" s="45">
        <v>0</v>
      </c>
      <c r="N23" s="46">
        <v>0</v>
      </c>
    </row>
    <row r="24" spans="1:16" ht="19.8">
      <c r="A24" s="222" t="s">
        <v>123</v>
      </c>
      <c r="B24" s="197">
        <v>12</v>
      </c>
      <c r="C24" s="198">
        <v>441</v>
      </c>
      <c r="D24" s="198">
        <v>440</v>
      </c>
      <c r="E24" s="198">
        <v>402</v>
      </c>
      <c r="F24" s="22">
        <f t="shared" si="0"/>
        <v>842</v>
      </c>
      <c r="G24" s="43">
        <v>2</v>
      </c>
      <c r="H24" s="44">
        <v>6</v>
      </c>
      <c r="I24" s="44">
        <v>0</v>
      </c>
      <c r="J24" s="44">
        <v>0</v>
      </c>
      <c r="K24" s="44">
        <v>0</v>
      </c>
      <c r="L24" s="44">
        <v>1</v>
      </c>
      <c r="M24" s="45">
        <v>1</v>
      </c>
      <c r="N24" s="46">
        <v>0</v>
      </c>
    </row>
    <row r="25" spans="1:16" ht="19.8">
      <c r="A25" s="222" t="s">
        <v>124</v>
      </c>
      <c r="B25" s="197">
        <v>12</v>
      </c>
      <c r="C25" s="198">
        <v>559</v>
      </c>
      <c r="D25" s="198">
        <v>499</v>
      </c>
      <c r="E25" s="198">
        <v>550</v>
      </c>
      <c r="F25" s="22">
        <f t="shared" si="0"/>
        <v>1049</v>
      </c>
      <c r="G25" s="43">
        <v>0</v>
      </c>
      <c r="H25" s="44">
        <v>6</v>
      </c>
      <c r="I25" s="44">
        <v>0</v>
      </c>
      <c r="J25" s="44">
        <v>1</v>
      </c>
      <c r="K25" s="44">
        <v>0</v>
      </c>
      <c r="L25" s="44">
        <v>1</v>
      </c>
      <c r="M25" s="45">
        <v>0</v>
      </c>
      <c r="N25" s="46">
        <v>1</v>
      </c>
    </row>
    <row r="26" spans="1:16" ht="19.8">
      <c r="A26" s="222" t="s">
        <v>125</v>
      </c>
      <c r="B26" s="197">
        <v>22</v>
      </c>
      <c r="C26" s="198">
        <v>999</v>
      </c>
      <c r="D26" s="198">
        <v>1040</v>
      </c>
      <c r="E26" s="198">
        <v>1043</v>
      </c>
      <c r="F26" s="22">
        <f t="shared" si="0"/>
        <v>2083</v>
      </c>
      <c r="G26" s="43">
        <v>5</v>
      </c>
      <c r="H26" s="44">
        <v>18</v>
      </c>
      <c r="I26" s="44">
        <v>7</v>
      </c>
      <c r="J26" s="44">
        <v>2</v>
      </c>
      <c r="K26" s="44">
        <v>0</v>
      </c>
      <c r="L26" s="44">
        <v>2</v>
      </c>
      <c r="M26" s="45">
        <v>0</v>
      </c>
      <c r="N26" s="46">
        <v>0</v>
      </c>
    </row>
    <row r="27" spans="1:16" ht="19.8">
      <c r="A27" s="222" t="s">
        <v>126</v>
      </c>
      <c r="B27" s="197">
        <v>24</v>
      </c>
      <c r="C27" s="198">
        <v>1620</v>
      </c>
      <c r="D27" s="198">
        <v>1543</v>
      </c>
      <c r="E27" s="198">
        <v>1615</v>
      </c>
      <c r="F27" s="22">
        <f t="shared" si="0"/>
        <v>3158</v>
      </c>
      <c r="G27" s="43">
        <v>16</v>
      </c>
      <c r="H27" s="44">
        <v>17</v>
      </c>
      <c r="I27" s="44">
        <v>6</v>
      </c>
      <c r="J27" s="44">
        <v>3</v>
      </c>
      <c r="K27" s="44">
        <v>0</v>
      </c>
      <c r="L27" s="44">
        <v>3</v>
      </c>
      <c r="M27" s="45">
        <v>1</v>
      </c>
      <c r="N27" s="46">
        <v>1</v>
      </c>
    </row>
    <row r="28" spans="1:16" ht="19.8">
      <c r="A28" s="222" t="s">
        <v>127</v>
      </c>
      <c r="B28" s="197">
        <v>10</v>
      </c>
      <c r="C28" s="198">
        <v>350</v>
      </c>
      <c r="D28" s="198">
        <v>341</v>
      </c>
      <c r="E28" s="198">
        <v>358</v>
      </c>
      <c r="F28" s="22">
        <f t="shared" si="0"/>
        <v>699</v>
      </c>
      <c r="G28" s="43">
        <v>4</v>
      </c>
      <c r="H28" s="44">
        <v>5</v>
      </c>
      <c r="I28" s="44">
        <v>0</v>
      </c>
      <c r="J28" s="44">
        <v>0</v>
      </c>
      <c r="K28" s="44">
        <v>0</v>
      </c>
      <c r="L28" s="44">
        <v>0</v>
      </c>
      <c r="M28" s="45">
        <v>0</v>
      </c>
      <c r="N28" s="46">
        <v>0</v>
      </c>
    </row>
    <row r="29" spans="1:16" ht="19.8">
      <c r="A29" s="222" t="s">
        <v>128</v>
      </c>
      <c r="B29" s="197">
        <v>13</v>
      </c>
      <c r="C29" s="198">
        <v>531</v>
      </c>
      <c r="D29" s="198">
        <v>504</v>
      </c>
      <c r="E29" s="198">
        <v>586</v>
      </c>
      <c r="F29" s="22">
        <f t="shared" si="0"/>
        <v>1090</v>
      </c>
      <c r="G29" s="43">
        <v>15</v>
      </c>
      <c r="H29" s="44">
        <v>5</v>
      </c>
      <c r="I29" s="44">
        <v>6</v>
      </c>
      <c r="J29" s="44">
        <v>5</v>
      </c>
      <c r="K29" s="44">
        <v>0</v>
      </c>
      <c r="L29" s="44">
        <v>2</v>
      </c>
      <c r="M29" s="45">
        <v>0</v>
      </c>
      <c r="N29" s="46">
        <v>0</v>
      </c>
    </row>
    <row r="30" spans="1:16" ht="19.8">
      <c r="A30" s="222" t="s">
        <v>129</v>
      </c>
      <c r="B30" s="197">
        <v>10</v>
      </c>
      <c r="C30" s="198">
        <v>606</v>
      </c>
      <c r="D30" s="198">
        <v>507</v>
      </c>
      <c r="E30" s="198">
        <v>549</v>
      </c>
      <c r="F30" s="22">
        <f t="shared" si="0"/>
        <v>1056</v>
      </c>
      <c r="G30" s="43">
        <v>7</v>
      </c>
      <c r="H30" s="44">
        <v>9</v>
      </c>
      <c r="I30" s="44">
        <v>0</v>
      </c>
      <c r="J30" s="44">
        <v>0</v>
      </c>
      <c r="K30" s="44">
        <v>0</v>
      </c>
      <c r="L30" s="44">
        <v>0</v>
      </c>
      <c r="M30" s="45">
        <v>1</v>
      </c>
      <c r="N30" s="46">
        <v>0</v>
      </c>
    </row>
    <row r="31" spans="1:16" ht="19.8">
      <c r="A31" s="222" t="s">
        <v>130</v>
      </c>
      <c r="B31" s="197">
        <v>10</v>
      </c>
      <c r="C31" s="198">
        <v>516</v>
      </c>
      <c r="D31" s="198">
        <v>454</v>
      </c>
      <c r="E31" s="198">
        <v>499</v>
      </c>
      <c r="F31" s="22">
        <f t="shared" si="0"/>
        <v>953</v>
      </c>
      <c r="G31" s="43">
        <v>6</v>
      </c>
      <c r="H31" s="44">
        <v>2</v>
      </c>
      <c r="I31" s="44">
        <v>3</v>
      </c>
      <c r="J31" s="44">
        <v>7</v>
      </c>
      <c r="K31" s="44">
        <v>0</v>
      </c>
      <c r="L31" s="44">
        <v>0</v>
      </c>
      <c r="M31" s="45">
        <v>0</v>
      </c>
      <c r="N31" s="46">
        <v>0</v>
      </c>
    </row>
    <row r="32" spans="1:16" ht="19.8">
      <c r="A32" s="222" t="s">
        <v>131</v>
      </c>
      <c r="B32" s="197">
        <v>11</v>
      </c>
      <c r="C32" s="198">
        <v>483</v>
      </c>
      <c r="D32" s="198">
        <v>473</v>
      </c>
      <c r="E32" s="198">
        <v>490</v>
      </c>
      <c r="F32" s="22">
        <f t="shared" si="0"/>
        <v>963</v>
      </c>
      <c r="G32" s="43">
        <v>7</v>
      </c>
      <c r="H32" s="44">
        <v>10</v>
      </c>
      <c r="I32" s="44">
        <v>0</v>
      </c>
      <c r="J32" s="44">
        <v>1</v>
      </c>
      <c r="K32" s="44">
        <v>0</v>
      </c>
      <c r="L32" s="44">
        <v>2</v>
      </c>
      <c r="M32" s="45">
        <v>0</v>
      </c>
      <c r="N32" s="46">
        <v>0</v>
      </c>
    </row>
    <row r="33" spans="1:15" ht="19.8">
      <c r="A33" s="222" t="s">
        <v>132</v>
      </c>
      <c r="B33" s="197">
        <v>12</v>
      </c>
      <c r="C33" s="198">
        <v>484</v>
      </c>
      <c r="D33" s="198">
        <v>428</v>
      </c>
      <c r="E33" s="198">
        <v>445</v>
      </c>
      <c r="F33" s="22">
        <f t="shared" si="0"/>
        <v>873</v>
      </c>
      <c r="G33" s="43">
        <v>7</v>
      </c>
      <c r="H33" s="44">
        <v>9</v>
      </c>
      <c r="I33" s="44">
        <v>0</v>
      </c>
      <c r="J33" s="44">
        <v>1</v>
      </c>
      <c r="K33" s="44">
        <v>1</v>
      </c>
      <c r="L33" s="44">
        <v>0</v>
      </c>
      <c r="M33" s="45">
        <v>1</v>
      </c>
      <c r="N33" s="46">
        <v>1</v>
      </c>
    </row>
    <row r="34" spans="1:15" ht="19.8">
      <c r="A34" s="222" t="s">
        <v>133</v>
      </c>
      <c r="B34" s="197">
        <v>11</v>
      </c>
      <c r="C34" s="198">
        <v>391</v>
      </c>
      <c r="D34" s="198">
        <v>368</v>
      </c>
      <c r="E34" s="198">
        <v>421</v>
      </c>
      <c r="F34" s="22">
        <f t="shared" si="0"/>
        <v>789</v>
      </c>
      <c r="G34" s="43">
        <v>3</v>
      </c>
      <c r="H34" s="44">
        <v>3</v>
      </c>
      <c r="I34" s="44">
        <v>4</v>
      </c>
      <c r="J34" s="44">
        <v>2</v>
      </c>
      <c r="K34" s="44">
        <v>0</v>
      </c>
      <c r="L34" s="44">
        <v>0</v>
      </c>
      <c r="M34" s="45">
        <v>0</v>
      </c>
      <c r="N34" s="46">
        <v>0</v>
      </c>
    </row>
    <row r="35" spans="1:15" ht="19.8">
      <c r="A35" s="222" t="s">
        <v>134</v>
      </c>
      <c r="B35" s="197">
        <v>6</v>
      </c>
      <c r="C35" s="198">
        <v>338</v>
      </c>
      <c r="D35" s="198">
        <v>343</v>
      </c>
      <c r="E35" s="198">
        <v>390</v>
      </c>
      <c r="F35" s="22">
        <f t="shared" si="0"/>
        <v>733</v>
      </c>
      <c r="G35" s="43">
        <v>0</v>
      </c>
      <c r="H35" s="44">
        <v>1</v>
      </c>
      <c r="I35" s="44">
        <v>0</v>
      </c>
      <c r="J35" s="44">
        <v>0</v>
      </c>
      <c r="K35" s="44">
        <v>1</v>
      </c>
      <c r="L35" s="44">
        <v>0</v>
      </c>
      <c r="M35" s="45">
        <v>0</v>
      </c>
      <c r="N35" s="46">
        <v>0</v>
      </c>
    </row>
    <row r="36" spans="1:15" ht="19.8">
      <c r="A36" s="222" t="s">
        <v>135</v>
      </c>
      <c r="B36" s="197">
        <v>16</v>
      </c>
      <c r="C36" s="198">
        <v>618</v>
      </c>
      <c r="D36" s="198">
        <v>597</v>
      </c>
      <c r="E36" s="198">
        <v>621</v>
      </c>
      <c r="F36" s="22">
        <f t="shared" si="0"/>
        <v>1218</v>
      </c>
      <c r="G36" s="43">
        <v>2</v>
      </c>
      <c r="H36" s="44">
        <v>5</v>
      </c>
      <c r="I36" s="44">
        <v>1</v>
      </c>
      <c r="J36" s="44">
        <v>1</v>
      </c>
      <c r="K36" s="44">
        <v>2</v>
      </c>
      <c r="L36" s="44">
        <v>2</v>
      </c>
      <c r="M36" s="45">
        <v>0</v>
      </c>
      <c r="N36" s="46">
        <v>0</v>
      </c>
    </row>
    <row r="37" spans="1:15" ht="19.8">
      <c r="A37" s="221" t="s">
        <v>136</v>
      </c>
      <c r="B37" s="22">
        <f t="shared" ref="B37:N37" si="1">SUM(B5:B36)</f>
        <v>447</v>
      </c>
      <c r="C37" s="22">
        <f t="shared" si="1"/>
        <v>23618</v>
      </c>
      <c r="D37" s="22">
        <f t="shared" si="1"/>
        <v>23506</v>
      </c>
      <c r="E37" s="22">
        <f t="shared" si="1"/>
        <v>26026</v>
      </c>
      <c r="F37" s="22">
        <f t="shared" si="1"/>
        <v>49532</v>
      </c>
      <c r="G37" s="22">
        <f t="shared" si="1"/>
        <v>254</v>
      </c>
      <c r="H37" s="22">
        <f t="shared" si="1"/>
        <v>285</v>
      </c>
      <c r="I37" s="22">
        <f t="shared" si="1"/>
        <v>65</v>
      </c>
      <c r="J37" s="22">
        <f t="shared" si="1"/>
        <v>65</v>
      </c>
      <c r="K37" s="22">
        <f t="shared" si="1"/>
        <v>21</v>
      </c>
      <c r="L37" s="22">
        <f t="shared" si="1"/>
        <v>33</v>
      </c>
      <c r="M37" s="23">
        <f t="shared" si="1"/>
        <v>9</v>
      </c>
      <c r="N37" s="26">
        <f t="shared" si="1"/>
        <v>7</v>
      </c>
    </row>
    <row r="38" spans="1:15" s="3" customFormat="1" ht="26.25" customHeight="1">
      <c r="A38" s="245" t="s">
        <v>34</v>
      </c>
      <c r="B38" s="246"/>
      <c r="C38" s="61">
        <f>C37</f>
        <v>23618</v>
      </c>
      <c r="D38" s="61" t="s">
        <v>35</v>
      </c>
      <c r="E38" s="61" t="s">
        <v>36</v>
      </c>
      <c r="F38" s="61"/>
      <c r="G38" s="61">
        <f>F37</f>
        <v>49532</v>
      </c>
      <c r="H38" s="61" t="s">
        <v>37</v>
      </c>
      <c r="I38" s="61"/>
      <c r="J38" s="61"/>
      <c r="K38" s="61" t="s">
        <v>99</v>
      </c>
      <c r="L38" s="61"/>
      <c r="M38" s="68"/>
      <c r="N38" s="69"/>
      <c r="O38" s="15"/>
    </row>
    <row r="39" spans="1:15" s="3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v>1603</v>
      </c>
      <c r="F39" s="146">
        <f>MAX(F5:F36)</f>
        <v>4003</v>
      </c>
      <c r="G39" s="88"/>
      <c r="H39" s="149" t="str">
        <f>ADDRESS(MATCH(MAX(F5:F36),F5:F36,0)+4,1)</f>
        <v>$A$21</v>
      </c>
      <c r="I39" s="88"/>
      <c r="J39" s="88"/>
      <c r="K39" s="88"/>
      <c r="L39" s="88"/>
      <c r="M39" s="142"/>
      <c r="N39" s="143"/>
    </row>
    <row r="40" spans="1:15" s="3" customFormat="1" ht="26.25" customHeight="1">
      <c r="A40" s="245" t="s">
        <v>103</v>
      </c>
      <c r="B40" s="246"/>
      <c r="C40" s="152" t="str">
        <f ca="1">INDIRECT(H40,TRUE)</f>
        <v>德政</v>
      </c>
      <c r="D40" s="153" t="s">
        <v>89</v>
      </c>
      <c r="E40" s="147">
        <f>MIN(C5:C36)</f>
        <v>331</v>
      </c>
      <c r="F40" s="148">
        <f>MIN(F5:F36)</f>
        <v>661</v>
      </c>
      <c r="G40" s="88"/>
      <c r="H40" s="149" t="str">
        <f>ADDRESS(MATCH(MIN(F5:F36),F5:F36,0)+4,1)</f>
        <v>$A$10</v>
      </c>
      <c r="I40" s="88"/>
      <c r="J40" s="88"/>
      <c r="K40" s="88"/>
      <c r="L40" s="88"/>
      <c r="M40" s="142"/>
      <c r="N40" s="143"/>
    </row>
    <row r="41" spans="1:15" s="4" customFormat="1" ht="24.9" customHeight="1">
      <c r="A41" s="241" t="s">
        <v>38</v>
      </c>
      <c r="B41" s="242"/>
      <c r="C41" s="254">
        <f>SUM(G41:G42)</f>
        <v>257</v>
      </c>
      <c r="D41" s="256" t="s">
        <v>37</v>
      </c>
      <c r="E41" s="201" t="s">
        <v>39</v>
      </c>
      <c r="F41" s="88"/>
      <c r="G41" s="88">
        <v>121</v>
      </c>
      <c r="H41" s="88" t="s">
        <v>37</v>
      </c>
      <c r="I41" s="88"/>
      <c r="J41" s="88"/>
      <c r="K41" s="81"/>
      <c r="L41" s="81"/>
      <c r="M41" s="82"/>
      <c r="N41" s="83"/>
      <c r="O41" s="16"/>
    </row>
    <row r="42" spans="1:15" s="5" customFormat="1" ht="24.9" customHeight="1">
      <c r="A42" s="243"/>
      <c r="B42" s="244"/>
      <c r="C42" s="255"/>
      <c r="D42" s="257"/>
      <c r="E42" s="89" t="s">
        <v>40</v>
      </c>
      <c r="F42" s="89"/>
      <c r="G42" s="89">
        <v>136</v>
      </c>
      <c r="H42" s="89" t="s">
        <v>37</v>
      </c>
      <c r="I42" s="89"/>
      <c r="J42" s="89"/>
      <c r="K42" s="90"/>
      <c r="L42" s="90"/>
      <c r="M42" s="91"/>
      <c r="N42" s="92"/>
      <c r="O42" s="17"/>
    </row>
    <row r="43" spans="1:15" s="5" customFormat="1" ht="24.9" customHeight="1">
      <c r="A43" s="241" t="s">
        <v>17</v>
      </c>
      <c r="B43" s="247"/>
      <c r="C43" s="250">
        <f>K37</f>
        <v>21</v>
      </c>
      <c r="D43" s="250" t="s">
        <v>10</v>
      </c>
      <c r="E43" s="207" t="s">
        <v>175</v>
      </c>
      <c r="F43" s="201"/>
      <c r="G43" s="201"/>
      <c r="H43" s="201"/>
      <c r="I43" s="201"/>
      <c r="J43" s="201"/>
      <c r="K43" s="208"/>
      <c r="L43" s="208"/>
      <c r="M43" s="209"/>
      <c r="N43" s="210"/>
      <c r="O43" s="17"/>
    </row>
    <row r="44" spans="1:15" s="6" customFormat="1" ht="24.9" customHeight="1">
      <c r="A44" s="248"/>
      <c r="B44" s="249"/>
      <c r="C44" s="251"/>
      <c r="D44" s="251"/>
      <c r="E44" s="70" t="s">
        <v>176</v>
      </c>
      <c r="F44" s="205"/>
      <c r="G44" s="205"/>
      <c r="H44" s="205"/>
      <c r="I44" s="205"/>
      <c r="J44" s="205"/>
      <c r="K44" s="205"/>
      <c r="L44" s="205"/>
      <c r="M44" s="205"/>
      <c r="N44" s="206"/>
    </row>
    <row r="45" spans="1:15" s="7" customFormat="1" ht="26.25" customHeight="1">
      <c r="A45" s="245" t="s">
        <v>41</v>
      </c>
      <c r="B45" s="246"/>
      <c r="C45" s="61">
        <f>L37</f>
        <v>33</v>
      </c>
      <c r="D45" s="61" t="s">
        <v>37</v>
      </c>
      <c r="E45" s="61"/>
      <c r="F45" s="61"/>
      <c r="G45" s="62"/>
      <c r="H45" s="61"/>
      <c r="I45" s="61"/>
      <c r="J45" s="61"/>
      <c r="K45" s="63"/>
      <c r="L45" s="63"/>
      <c r="M45" s="64"/>
      <c r="N45" s="65"/>
      <c r="O45" s="18"/>
    </row>
    <row r="46" spans="1:15" s="8" customFormat="1" ht="26.25" customHeight="1">
      <c r="A46" s="245" t="s">
        <v>14</v>
      </c>
      <c r="B46" s="246"/>
      <c r="C46" s="61">
        <f>M37</f>
        <v>9</v>
      </c>
      <c r="D46" s="61" t="s">
        <v>42</v>
      </c>
      <c r="E46" s="61" t="s">
        <v>177</v>
      </c>
      <c r="F46" s="61"/>
      <c r="G46" s="61"/>
      <c r="H46" s="61"/>
      <c r="I46" s="61"/>
      <c r="J46" s="61"/>
      <c r="K46" s="63"/>
      <c r="L46" s="63"/>
      <c r="M46" s="64"/>
      <c r="N46" s="65"/>
      <c r="O46" s="19"/>
    </row>
    <row r="47" spans="1:15" s="9" customFormat="1" ht="26.25" customHeight="1">
      <c r="A47" s="239" t="s">
        <v>149</v>
      </c>
      <c r="B47" s="240"/>
      <c r="C47" s="61">
        <f>N37</f>
        <v>7</v>
      </c>
      <c r="D47" s="61" t="s">
        <v>42</v>
      </c>
      <c r="E47" s="61" t="s">
        <v>178</v>
      </c>
      <c r="F47" s="61"/>
      <c r="G47" s="61"/>
      <c r="H47" s="61"/>
      <c r="I47" s="61"/>
      <c r="J47" s="61"/>
      <c r="K47" s="63"/>
      <c r="L47" s="63"/>
      <c r="M47" s="64"/>
      <c r="N47" s="65"/>
      <c r="O47" s="20"/>
    </row>
    <row r="48" spans="1:15" s="7" customFormat="1" ht="26.25" customHeight="1">
      <c r="A48" s="245" t="s">
        <v>101</v>
      </c>
      <c r="B48" s="246"/>
      <c r="C48" s="61">
        <f>G37</f>
        <v>254</v>
      </c>
      <c r="D48" s="72" t="s">
        <v>37</v>
      </c>
      <c r="E48" s="61" t="s">
        <v>43</v>
      </c>
      <c r="F48" s="61"/>
      <c r="G48" s="61">
        <f>H37</f>
        <v>285</v>
      </c>
      <c r="H48" s="72" t="s">
        <v>37</v>
      </c>
      <c r="I48" s="61"/>
      <c r="J48" s="61"/>
      <c r="K48" s="63"/>
      <c r="L48" s="63"/>
      <c r="M48" s="64"/>
      <c r="N48" s="65"/>
      <c r="O48" s="18"/>
    </row>
    <row r="49" spans="1:14" s="10" customFormat="1" ht="26.25" customHeight="1" thickBot="1">
      <c r="A49" s="237" t="str">
        <f>IF(C49&gt;0," 本月戶數增加","本月戶數減少")</f>
        <v>本月戶數減少</v>
      </c>
      <c r="B49" s="238"/>
      <c r="C49" s="73">
        <f>C37-'11303'!C37</f>
        <v>-2</v>
      </c>
      <c r="D49" s="223" t="str">
        <f>IF(E49&gt;0,"男增加","男減少")</f>
        <v>男減少</v>
      </c>
      <c r="E49" s="74">
        <f>D37-'11303'!D37</f>
        <v>-30</v>
      </c>
      <c r="F49" s="75" t="str">
        <f>IF(G49&gt;0,"女增加","女減少")</f>
        <v>女減少</v>
      </c>
      <c r="G49" s="74">
        <f>E37-'11303'!E37</f>
        <v>-13</v>
      </c>
      <c r="H49" s="76"/>
      <c r="I49" s="238" t="str">
        <f>IF(K49&gt;0,"總人口數增加","總人口數減少")</f>
        <v>總人口數減少</v>
      </c>
      <c r="J49" s="238"/>
      <c r="K49" s="74">
        <f>F37-'11303'!F37</f>
        <v>-43</v>
      </c>
      <c r="L49" s="76"/>
      <c r="M49" s="77"/>
      <c r="N49" s="78"/>
    </row>
    <row r="50" spans="1:14">
      <c r="C50" s="2"/>
    </row>
  </sheetData>
  <mergeCells count="28">
    <mergeCell ref="I49:J49"/>
    <mergeCell ref="L3:L4"/>
    <mergeCell ref="A47:B47"/>
    <mergeCell ref="A41:B42"/>
    <mergeCell ref="A45:B45"/>
    <mergeCell ref="A46:B46"/>
    <mergeCell ref="A43:B44"/>
    <mergeCell ref="C43:C44"/>
    <mergeCell ref="D43:D44"/>
    <mergeCell ref="A48:B48"/>
    <mergeCell ref="A40:B40"/>
    <mergeCell ref="C41:C42"/>
    <mergeCell ref="D41:D42"/>
    <mergeCell ref="A38:B38"/>
    <mergeCell ref="A39:B39"/>
    <mergeCell ref="A49:B49"/>
    <mergeCell ref="A1:L1"/>
    <mergeCell ref="I3:I4"/>
    <mergeCell ref="G3:G4"/>
    <mergeCell ref="H3:H4"/>
    <mergeCell ref="K3:K4"/>
    <mergeCell ref="B3:B4"/>
    <mergeCell ref="C3:C4"/>
    <mergeCell ref="K2:N2"/>
    <mergeCell ref="A3:A4"/>
    <mergeCell ref="M3:M4"/>
    <mergeCell ref="N3:N4"/>
    <mergeCell ref="J3:J4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0"/>
  <sheetViews>
    <sheetView workbookViewId="0">
      <pane ySplit="4" topLeftCell="A5" activePane="bottomLeft" state="frozen"/>
      <selection pane="bottomLeft" sqref="A1:L1"/>
    </sheetView>
  </sheetViews>
  <sheetFormatPr defaultColWidth="9" defaultRowHeight="16.2"/>
  <cols>
    <col min="1" max="1" width="11.33203125" style="40" customWidth="1"/>
    <col min="2" max="2" width="12.44140625" style="39" customWidth="1"/>
    <col min="3" max="3" width="11.33203125" style="39" customWidth="1"/>
    <col min="4" max="6" width="9.6640625" style="39" customWidth="1"/>
    <col min="7" max="10" width="8.6640625" style="39" customWidth="1"/>
    <col min="11" max="14" width="7.6640625" style="39" customWidth="1"/>
    <col min="15" max="16384" width="9" style="39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36"/>
      <c r="N1" s="36"/>
    </row>
    <row r="2" spans="1:14" ht="28.5" customHeight="1" thickBot="1">
      <c r="A2" s="37"/>
      <c r="B2" s="38"/>
      <c r="C2" s="36"/>
      <c r="D2" s="38"/>
      <c r="E2" s="38"/>
      <c r="F2" s="38"/>
      <c r="G2" s="38"/>
      <c r="H2" s="38"/>
      <c r="I2" s="38"/>
      <c r="J2" s="28"/>
      <c r="K2" s="260" t="s">
        <v>156</v>
      </c>
      <c r="L2" s="260"/>
      <c r="M2" s="260"/>
      <c r="N2" s="260"/>
    </row>
    <row r="3" spans="1:14" ht="19.8">
      <c r="A3" s="261" t="s">
        <v>81</v>
      </c>
      <c r="B3" s="262" t="s">
        <v>82</v>
      </c>
      <c r="C3" s="262" t="s">
        <v>25</v>
      </c>
      <c r="D3" s="193" t="s">
        <v>10</v>
      </c>
      <c r="E3" s="194" t="s">
        <v>93</v>
      </c>
      <c r="F3" s="195" t="s">
        <v>94</v>
      </c>
      <c r="G3" s="262" t="s">
        <v>26</v>
      </c>
      <c r="H3" s="262" t="s">
        <v>27</v>
      </c>
      <c r="I3" s="262" t="s">
        <v>28</v>
      </c>
      <c r="J3" s="262" t="s">
        <v>29</v>
      </c>
      <c r="K3" s="262" t="s">
        <v>30</v>
      </c>
      <c r="L3" s="262" t="s">
        <v>31</v>
      </c>
      <c r="M3" s="263" t="s">
        <v>144</v>
      </c>
      <c r="N3" s="264" t="s">
        <v>146</v>
      </c>
    </row>
    <row r="4" spans="1:14" s="40" customFormat="1" ht="19.8">
      <c r="A4" s="259"/>
      <c r="B4" s="236"/>
      <c r="C4" s="236"/>
      <c r="D4" s="21" t="s">
        <v>32</v>
      </c>
      <c r="E4" s="21" t="s">
        <v>33</v>
      </c>
      <c r="F4" s="21" t="s">
        <v>84</v>
      </c>
      <c r="G4" s="236"/>
      <c r="H4" s="236"/>
      <c r="I4" s="236"/>
      <c r="J4" s="236"/>
      <c r="K4" s="236"/>
      <c r="L4" s="236"/>
      <c r="M4" s="231"/>
      <c r="N4" s="233"/>
    </row>
    <row r="5" spans="1:14" ht="19.8">
      <c r="A5" s="222" t="s">
        <v>104</v>
      </c>
      <c r="B5" s="196">
        <v>15</v>
      </c>
      <c r="C5" s="198">
        <v>947</v>
      </c>
      <c r="D5" s="198">
        <v>871</v>
      </c>
      <c r="E5" s="198">
        <v>995</v>
      </c>
      <c r="F5" s="22">
        <f t="shared" ref="F5:F36" si="0">SUM(D5:E5)</f>
        <v>1866</v>
      </c>
      <c r="G5" s="43">
        <v>12</v>
      </c>
      <c r="H5" s="44">
        <v>7</v>
      </c>
      <c r="I5" s="44">
        <v>0</v>
      </c>
      <c r="J5" s="44">
        <v>0</v>
      </c>
      <c r="K5" s="44">
        <v>0</v>
      </c>
      <c r="L5" s="44">
        <v>2</v>
      </c>
      <c r="M5" s="45">
        <v>0</v>
      </c>
      <c r="N5" s="46">
        <v>0</v>
      </c>
    </row>
    <row r="6" spans="1:14" ht="19.8">
      <c r="A6" s="222" t="s">
        <v>105</v>
      </c>
      <c r="B6" s="197">
        <v>11</v>
      </c>
      <c r="C6" s="198">
        <v>557</v>
      </c>
      <c r="D6" s="198">
        <v>490</v>
      </c>
      <c r="E6" s="198">
        <v>569</v>
      </c>
      <c r="F6" s="22">
        <f t="shared" si="0"/>
        <v>1059</v>
      </c>
      <c r="G6" s="43">
        <v>11</v>
      </c>
      <c r="H6" s="44">
        <v>4</v>
      </c>
      <c r="I6" s="44">
        <v>1</v>
      </c>
      <c r="J6" s="44">
        <v>1</v>
      </c>
      <c r="K6" s="44">
        <v>0</v>
      </c>
      <c r="L6" s="44">
        <v>2</v>
      </c>
      <c r="M6" s="45">
        <v>0</v>
      </c>
      <c r="N6" s="46">
        <v>0</v>
      </c>
    </row>
    <row r="7" spans="1:14" ht="19.8">
      <c r="A7" s="222" t="s">
        <v>106</v>
      </c>
      <c r="B7" s="197">
        <v>17</v>
      </c>
      <c r="C7" s="198">
        <v>1523</v>
      </c>
      <c r="D7" s="198">
        <v>1468</v>
      </c>
      <c r="E7" s="198">
        <v>1821</v>
      </c>
      <c r="F7" s="22">
        <f t="shared" si="0"/>
        <v>3289</v>
      </c>
      <c r="G7" s="43">
        <v>18</v>
      </c>
      <c r="H7" s="44">
        <v>32</v>
      </c>
      <c r="I7" s="44">
        <v>5</v>
      </c>
      <c r="J7" s="44">
        <v>7</v>
      </c>
      <c r="K7" s="44">
        <v>2</v>
      </c>
      <c r="L7" s="44">
        <v>2</v>
      </c>
      <c r="M7" s="45">
        <v>1</v>
      </c>
      <c r="N7" s="46">
        <v>0</v>
      </c>
    </row>
    <row r="8" spans="1:14" ht="19.8">
      <c r="A8" s="222" t="s">
        <v>107</v>
      </c>
      <c r="B8" s="197">
        <v>15</v>
      </c>
      <c r="C8" s="198">
        <v>541</v>
      </c>
      <c r="D8" s="198">
        <v>531</v>
      </c>
      <c r="E8" s="198">
        <v>565</v>
      </c>
      <c r="F8" s="22">
        <f t="shared" si="0"/>
        <v>1096</v>
      </c>
      <c r="G8" s="43">
        <v>1</v>
      </c>
      <c r="H8" s="44">
        <v>8</v>
      </c>
      <c r="I8" s="44">
        <v>1</v>
      </c>
      <c r="J8" s="44">
        <v>1</v>
      </c>
      <c r="K8" s="44">
        <v>0</v>
      </c>
      <c r="L8" s="44">
        <v>1</v>
      </c>
      <c r="M8" s="45">
        <v>0</v>
      </c>
      <c r="N8" s="46">
        <v>0</v>
      </c>
    </row>
    <row r="9" spans="1:14" ht="19.8">
      <c r="A9" s="222" t="s">
        <v>108</v>
      </c>
      <c r="B9" s="197">
        <v>17</v>
      </c>
      <c r="C9" s="198">
        <v>680</v>
      </c>
      <c r="D9" s="198">
        <v>654</v>
      </c>
      <c r="E9" s="198">
        <v>749</v>
      </c>
      <c r="F9" s="22">
        <f t="shared" si="0"/>
        <v>1403</v>
      </c>
      <c r="G9" s="43">
        <v>2</v>
      </c>
      <c r="H9" s="44">
        <v>5</v>
      </c>
      <c r="I9" s="44">
        <v>0</v>
      </c>
      <c r="J9" s="44">
        <v>1</v>
      </c>
      <c r="K9" s="44">
        <v>1</v>
      </c>
      <c r="L9" s="44">
        <v>0</v>
      </c>
      <c r="M9" s="45">
        <v>2</v>
      </c>
      <c r="N9" s="46">
        <v>0</v>
      </c>
    </row>
    <row r="10" spans="1:14" ht="19.8">
      <c r="A10" s="222" t="s">
        <v>109</v>
      </c>
      <c r="B10" s="197">
        <v>7</v>
      </c>
      <c r="C10" s="198">
        <v>335</v>
      </c>
      <c r="D10" s="198">
        <v>304</v>
      </c>
      <c r="E10" s="198">
        <v>361</v>
      </c>
      <c r="F10" s="22">
        <f t="shared" si="0"/>
        <v>665</v>
      </c>
      <c r="G10" s="43">
        <v>6</v>
      </c>
      <c r="H10" s="44">
        <v>3</v>
      </c>
      <c r="I10" s="44">
        <v>1</v>
      </c>
      <c r="J10" s="44">
        <v>0</v>
      </c>
      <c r="K10" s="44">
        <v>0</v>
      </c>
      <c r="L10" s="44">
        <v>0</v>
      </c>
      <c r="M10" s="45">
        <v>0</v>
      </c>
      <c r="N10" s="46">
        <v>0</v>
      </c>
    </row>
    <row r="11" spans="1:14" ht="19.8">
      <c r="A11" s="222" t="s">
        <v>110</v>
      </c>
      <c r="B11" s="197">
        <v>7</v>
      </c>
      <c r="C11" s="198">
        <v>621</v>
      </c>
      <c r="D11" s="198">
        <v>482</v>
      </c>
      <c r="E11" s="198">
        <v>628</v>
      </c>
      <c r="F11" s="22">
        <f t="shared" si="0"/>
        <v>1110</v>
      </c>
      <c r="G11" s="43">
        <v>7</v>
      </c>
      <c r="H11" s="44">
        <v>6</v>
      </c>
      <c r="I11" s="44">
        <v>2</v>
      </c>
      <c r="J11" s="44">
        <v>2</v>
      </c>
      <c r="K11" s="44">
        <v>0</v>
      </c>
      <c r="L11" s="44">
        <v>1</v>
      </c>
      <c r="M11" s="45">
        <v>1</v>
      </c>
      <c r="N11" s="46">
        <v>0</v>
      </c>
    </row>
    <row r="12" spans="1:14" ht="19.8">
      <c r="A12" s="222" t="s">
        <v>111</v>
      </c>
      <c r="B12" s="197">
        <v>15</v>
      </c>
      <c r="C12" s="198">
        <v>940</v>
      </c>
      <c r="D12" s="198">
        <v>960</v>
      </c>
      <c r="E12" s="198">
        <v>1023</v>
      </c>
      <c r="F12" s="22">
        <f t="shared" si="0"/>
        <v>1983</v>
      </c>
      <c r="G12" s="43">
        <v>9</v>
      </c>
      <c r="H12" s="44">
        <v>17</v>
      </c>
      <c r="I12" s="44">
        <v>2</v>
      </c>
      <c r="J12" s="44">
        <v>1</v>
      </c>
      <c r="K12" s="44">
        <v>2</v>
      </c>
      <c r="L12" s="44">
        <v>2</v>
      </c>
      <c r="M12" s="45">
        <v>1</v>
      </c>
      <c r="N12" s="46">
        <v>1</v>
      </c>
    </row>
    <row r="13" spans="1:14" ht="19.8">
      <c r="A13" s="222" t="s">
        <v>112</v>
      </c>
      <c r="B13" s="197">
        <v>12</v>
      </c>
      <c r="C13" s="198">
        <v>463</v>
      </c>
      <c r="D13" s="198">
        <v>465</v>
      </c>
      <c r="E13" s="198">
        <v>496</v>
      </c>
      <c r="F13" s="22">
        <f t="shared" si="0"/>
        <v>961</v>
      </c>
      <c r="G13" s="43">
        <v>10</v>
      </c>
      <c r="H13" s="44">
        <v>1</v>
      </c>
      <c r="I13" s="44">
        <v>0</v>
      </c>
      <c r="J13" s="44">
        <v>0</v>
      </c>
      <c r="K13" s="44">
        <v>0</v>
      </c>
      <c r="L13" s="44">
        <v>1</v>
      </c>
      <c r="M13" s="45">
        <v>1</v>
      </c>
      <c r="N13" s="46">
        <v>0</v>
      </c>
    </row>
    <row r="14" spans="1:14" ht="19.8">
      <c r="A14" s="222" t="s">
        <v>113</v>
      </c>
      <c r="B14" s="197">
        <v>8</v>
      </c>
      <c r="C14" s="198">
        <v>346</v>
      </c>
      <c r="D14" s="198">
        <v>385</v>
      </c>
      <c r="E14" s="198">
        <v>359</v>
      </c>
      <c r="F14" s="22">
        <f t="shared" si="0"/>
        <v>744</v>
      </c>
      <c r="G14" s="43">
        <v>2</v>
      </c>
      <c r="H14" s="44">
        <v>1</v>
      </c>
      <c r="I14" s="44">
        <v>8</v>
      </c>
      <c r="J14" s="44">
        <v>10</v>
      </c>
      <c r="K14" s="44">
        <v>0</v>
      </c>
      <c r="L14" s="44">
        <v>0</v>
      </c>
      <c r="M14" s="45">
        <v>1</v>
      </c>
      <c r="N14" s="46">
        <v>0</v>
      </c>
    </row>
    <row r="15" spans="1:14" ht="19.8">
      <c r="A15" s="222" t="s">
        <v>114</v>
      </c>
      <c r="B15" s="197">
        <v>17</v>
      </c>
      <c r="C15" s="198">
        <v>755</v>
      </c>
      <c r="D15" s="198">
        <v>708</v>
      </c>
      <c r="E15" s="198">
        <v>792</v>
      </c>
      <c r="F15" s="22">
        <f t="shared" si="0"/>
        <v>1500</v>
      </c>
      <c r="G15" s="43">
        <v>4</v>
      </c>
      <c r="H15" s="44">
        <v>5</v>
      </c>
      <c r="I15" s="44">
        <v>3</v>
      </c>
      <c r="J15" s="44">
        <v>6</v>
      </c>
      <c r="K15" s="44">
        <v>0</v>
      </c>
      <c r="L15" s="44">
        <v>1</v>
      </c>
      <c r="M15" s="45">
        <v>3</v>
      </c>
      <c r="N15" s="46">
        <v>0</v>
      </c>
    </row>
    <row r="16" spans="1:14" ht="19.8">
      <c r="A16" s="222" t="s">
        <v>115</v>
      </c>
      <c r="B16" s="197">
        <v>11</v>
      </c>
      <c r="C16" s="198">
        <v>365</v>
      </c>
      <c r="D16" s="198">
        <v>356</v>
      </c>
      <c r="E16" s="198">
        <v>346</v>
      </c>
      <c r="F16" s="22">
        <f t="shared" si="0"/>
        <v>702</v>
      </c>
      <c r="G16" s="43">
        <v>1</v>
      </c>
      <c r="H16" s="44">
        <v>7</v>
      </c>
      <c r="I16" s="44">
        <v>1</v>
      </c>
      <c r="J16" s="44">
        <v>0</v>
      </c>
      <c r="K16" s="44">
        <v>0</v>
      </c>
      <c r="L16" s="44">
        <v>0</v>
      </c>
      <c r="M16" s="45">
        <v>1</v>
      </c>
      <c r="N16" s="46">
        <v>0</v>
      </c>
    </row>
    <row r="17" spans="1:14" ht="19.8">
      <c r="A17" s="222" t="s">
        <v>116</v>
      </c>
      <c r="B17" s="197">
        <v>22</v>
      </c>
      <c r="C17" s="198">
        <v>1196</v>
      </c>
      <c r="D17" s="198">
        <v>1285</v>
      </c>
      <c r="E17" s="198">
        <v>1409</v>
      </c>
      <c r="F17" s="22">
        <f t="shared" si="0"/>
        <v>2694</v>
      </c>
      <c r="G17" s="43">
        <v>27</v>
      </c>
      <c r="H17" s="44">
        <v>14</v>
      </c>
      <c r="I17" s="44">
        <v>0</v>
      </c>
      <c r="J17" s="44">
        <v>2</v>
      </c>
      <c r="K17" s="44">
        <v>0</v>
      </c>
      <c r="L17" s="44">
        <v>3</v>
      </c>
      <c r="M17" s="45">
        <v>2</v>
      </c>
      <c r="N17" s="46">
        <v>1</v>
      </c>
    </row>
    <row r="18" spans="1:14" ht="19.8">
      <c r="A18" s="222" t="s">
        <v>117</v>
      </c>
      <c r="B18" s="197">
        <v>19</v>
      </c>
      <c r="C18" s="198">
        <v>1568</v>
      </c>
      <c r="D18" s="198">
        <v>1778</v>
      </c>
      <c r="E18" s="198">
        <v>1987</v>
      </c>
      <c r="F18" s="22">
        <f t="shared" si="0"/>
        <v>3765</v>
      </c>
      <c r="G18" s="43">
        <v>31</v>
      </c>
      <c r="H18" s="44">
        <v>16</v>
      </c>
      <c r="I18" s="44">
        <v>5</v>
      </c>
      <c r="J18" s="44">
        <v>4</v>
      </c>
      <c r="K18" s="44">
        <v>0</v>
      </c>
      <c r="L18" s="44">
        <v>2</v>
      </c>
      <c r="M18" s="45">
        <v>1</v>
      </c>
      <c r="N18" s="46">
        <v>0</v>
      </c>
    </row>
    <row r="19" spans="1:14" ht="19.8">
      <c r="A19" s="222" t="s">
        <v>118</v>
      </c>
      <c r="B19" s="197">
        <v>22</v>
      </c>
      <c r="C19" s="198">
        <v>1124</v>
      </c>
      <c r="D19" s="198">
        <v>1265</v>
      </c>
      <c r="E19" s="198">
        <v>1418</v>
      </c>
      <c r="F19" s="22">
        <f t="shared" si="0"/>
        <v>2683</v>
      </c>
      <c r="G19" s="43">
        <v>23</v>
      </c>
      <c r="H19" s="44">
        <v>13</v>
      </c>
      <c r="I19" s="44">
        <v>0</v>
      </c>
      <c r="J19" s="44">
        <v>4</v>
      </c>
      <c r="K19" s="44">
        <v>0</v>
      </c>
      <c r="L19" s="44">
        <v>4</v>
      </c>
      <c r="M19" s="45">
        <v>0</v>
      </c>
      <c r="N19" s="46">
        <v>0</v>
      </c>
    </row>
    <row r="20" spans="1:14" ht="19.8">
      <c r="A20" s="222" t="s">
        <v>119</v>
      </c>
      <c r="B20" s="197">
        <v>19</v>
      </c>
      <c r="C20" s="198">
        <v>791</v>
      </c>
      <c r="D20" s="198">
        <v>866</v>
      </c>
      <c r="E20" s="198">
        <v>1014</v>
      </c>
      <c r="F20" s="22">
        <f t="shared" si="0"/>
        <v>1880</v>
      </c>
      <c r="G20" s="43">
        <v>10</v>
      </c>
      <c r="H20" s="44">
        <v>13</v>
      </c>
      <c r="I20" s="44">
        <v>0</v>
      </c>
      <c r="J20" s="44">
        <v>0</v>
      </c>
      <c r="K20" s="44">
        <v>3</v>
      </c>
      <c r="L20" s="44">
        <v>4</v>
      </c>
      <c r="M20" s="45">
        <v>0</v>
      </c>
      <c r="N20" s="46">
        <v>0</v>
      </c>
    </row>
    <row r="21" spans="1:14" ht="19.8">
      <c r="A21" s="222" t="s">
        <v>120</v>
      </c>
      <c r="B21" s="197">
        <v>21</v>
      </c>
      <c r="C21" s="198">
        <v>1609</v>
      </c>
      <c r="D21" s="198">
        <v>1871</v>
      </c>
      <c r="E21" s="198">
        <v>2144</v>
      </c>
      <c r="F21" s="22">
        <f t="shared" si="0"/>
        <v>4015</v>
      </c>
      <c r="G21" s="43">
        <v>34</v>
      </c>
      <c r="H21" s="44">
        <v>21</v>
      </c>
      <c r="I21" s="44">
        <v>5</v>
      </c>
      <c r="J21" s="44">
        <v>6</v>
      </c>
      <c r="K21" s="44">
        <v>1</v>
      </c>
      <c r="L21" s="44">
        <v>1</v>
      </c>
      <c r="M21" s="45">
        <v>0</v>
      </c>
      <c r="N21" s="46">
        <v>0</v>
      </c>
    </row>
    <row r="22" spans="1:14" ht="19.8">
      <c r="A22" s="222" t="s">
        <v>121</v>
      </c>
      <c r="B22" s="197">
        <v>11</v>
      </c>
      <c r="C22" s="198">
        <v>764</v>
      </c>
      <c r="D22" s="198">
        <v>681</v>
      </c>
      <c r="E22" s="198">
        <v>780</v>
      </c>
      <c r="F22" s="22">
        <f t="shared" si="0"/>
        <v>1461</v>
      </c>
      <c r="G22" s="43">
        <v>5</v>
      </c>
      <c r="H22" s="44">
        <v>6</v>
      </c>
      <c r="I22" s="44">
        <v>1</v>
      </c>
      <c r="J22" s="44">
        <v>1</v>
      </c>
      <c r="K22" s="44">
        <v>0</v>
      </c>
      <c r="L22" s="44">
        <v>1</v>
      </c>
      <c r="M22" s="45">
        <v>0</v>
      </c>
      <c r="N22" s="46">
        <v>1</v>
      </c>
    </row>
    <row r="23" spans="1:14" ht="19.8">
      <c r="A23" s="222" t="s">
        <v>122</v>
      </c>
      <c r="B23" s="197">
        <v>12</v>
      </c>
      <c r="C23" s="198">
        <v>577</v>
      </c>
      <c r="D23" s="198">
        <v>551</v>
      </c>
      <c r="E23" s="198">
        <v>603</v>
      </c>
      <c r="F23" s="22">
        <f t="shared" si="0"/>
        <v>1154</v>
      </c>
      <c r="G23" s="43">
        <v>3</v>
      </c>
      <c r="H23" s="44">
        <v>3</v>
      </c>
      <c r="I23" s="44">
        <v>0</v>
      </c>
      <c r="J23" s="44">
        <v>1</v>
      </c>
      <c r="K23" s="44">
        <v>0</v>
      </c>
      <c r="L23" s="44">
        <v>0</v>
      </c>
      <c r="M23" s="45">
        <v>0</v>
      </c>
      <c r="N23" s="46">
        <v>0</v>
      </c>
    </row>
    <row r="24" spans="1:14" ht="19.8">
      <c r="A24" s="222" t="s">
        <v>123</v>
      </c>
      <c r="B24" s="197">
        <v>12</v>
      </c>
      <c r="C24" s="198">
        <v>441</v>
      </c>
      <c r="D24" s="198">
        <v>440</v>
      </c>
      <c r="E24" s="198">
        <v>401</v>
      </c>
      <c r="F24" s="22">
        <f t="shared" si="0"/>
        <v>841</v>
      </c>
      <c r="G24" s="43">
        <v>3</v>
      </c>
      <c r="H24" s="44">
        <v>4</v>
      </c>
      <c r="I24" s="44">
        <v>0</v>
      </c>
      <c r="J24" s="44">
        <v>0</v>
      </c>
      <c r="K24" s="44">
        <v>0</v>
      </c>
      <c r="L24" s="44">
        <v>0</v>
      </c>
      <c r="M24" s="45">
        <v>0</v>
      </c>
      <c r="N24" s="46">
        <v>1</v>
      </c>
    </row>
    <row r="25" spans="1:14" ht="19.8">
      <c r="A25" s="222" t="s">
        <v>124</v>
      </c>
      <c r="B25" s="197">
        <v>12</v>
      </c>
      <c r="C25" s="198">
        <v>561</v>
      </c>
      <c r="D25" s="198">
        <v>502</v>
      </c>
      <c r="E25" s="198">
        <v>550</v>
      </c>
      <c r="F25" s="22">
        <f t="shared" si="0"/>
        <v>1052</v>
      </c>
      <c r="G25" s="43">
        <v>3</v>
      </c>
      <c r="H25" s="44">
        <v>3</v>
      </c>
      <c r="I25" s="44">
        <v>4</v>
      </c>
      <c r="J25" s="44">
        <v>2</v>
      </c>
      <c r="K25" s="44">
        <v>1</v>
      </c>
      <c r="L25" s="44">
        <v>0</v>
      </c>
      <c r="M25" s="45">
        <v>2</v>
      </c>
      <c r="N25" s="46">
        <v>0</v>
      </c>
    </row>
    <row r="26" spans="1:14" ht="19.8">
      <c r="A26" s="222" t="s">
        <v>125</v>
      </c>
      <c r="B26" s="197">
        <v>22</v>
      </c>
      <c r="C26" s="198">
        <v>999</v>
      </c>
      <c r="D26" s="198">
        <v>1039</v>
      </c>
      <c r="E26" s="198">
        <v>1048</v>
      </c>
      <c r="F26" s="22">
        <f t="shared" si="0"/>
        <v>2087</v>
      </c>
      <c r="G26" s="43">
        <v>2</v>
      </c>
      <c r="H26" s="44">
        <v>3</v>
      </c>
      <c r="I26" s="44">
        <v>6</v>
      </c>
      <c r="J26" s="44">
        <v>0</v>
      </c>
      <c r="K26" s="44">
        <v>1</v>
      </c>
      <c r="L26" s="44">
        <v>2</v>
      </c>
      <c r="M26" s="45">
        <v>1</v>
      </c>
      <c r="N26" s="46">
        <v>0</v>
      </c>
    </row>
    <row r="27" spans="1:14" ht="19.8">
      <c r="A27" s="222" t="s">
        <v>126</v>
      </c>
      <c r="B27" s="197">
        <v>24</v>
      </c>
      <c r="C27" s="198">
        <v>1622</v>
      </c>
      <c r="D27" s="198">
        <v>1541</v>
      </c>
      <c r="E27" s="198">
        <v>1613</v>
      </c>
      <c r="F27" s="22">
        <f t="shared" si="0"/>
        <v>3154</v>
      </c>
      <c r="G27" s="43">
        <v>21</v>
      </c>
      <c r="H27" s="44">
        <v>26</v>
      </c>
      <c r="I27" s="44">
        <v>9</v>
      </c>
      <c r="J27" s="44">
        <v>7</v>
      </c>
      <c r="K27" s="44">
        <v>0</v>
      </c>
      <c r="L27" s="44">
        <v>1</v>
      </c>
      <c r="M27" s="45">
        <v>0</v>
      </c>
      <c r="N27" s="46">
        <v>0</v>
      </c>
    </row>
    <row r="28" spans="1:14" ht="19.8">
      <c r="A28" s="222" t="s">
        <v>127</v>
      </c>
      <c r="B28" s="197">
        <v>10</v>
      </c>
      <c r="C28" s="198">
        <v>347</v>
      </c>
      <c r="D28" s="198">
        <v>339</v>
      </c>
      <c r="E28" s="198">
        <v>355</v>
      </c>
      <c r="F28" s="22">
        <f t="shared" si="0"/>
        <v>694</v>
      </c>
      <c r="G28" s="43">
        <v>2</v>
      </c>
      <c r="H28" s="44">
        <v>6</v>
      </c>
      <c r="I28" s="44">
        <v>1</v>
      </c>
      <c r="J28" s="44">
        <v>1</v>
      </c>
      <c r="K28" s="44">
        <v>1</v>
      </c>
      <c r="L28" s="44">
        <v>2</v>
      </c>
      <c r="M28" s="45">
        <v>0</v>
      </c>
      <c r="N28" s="46">
        <v>0</v>
      </c>
    </row>
    <row r="29" spans="1:14" ht="19.8">
      <c r="A29" s="222" t="s">
        <v>128</v>
      </c>
      <c r="B29" s="197">
        <v>13</v>
      </c>
      <c r="C29" s="198">
        <v>538</v>
      </c>
      <c r="D29" s="198">
        <v>509</v>
      </c>
      <c r="E29" s="198">
        <v>593</v>
      </c>
      <c r="F29" s="22">
        <f t="shared" si="0"/>
        <v>1102</v>
      </c>
      <c r="G29" s="43">
        <v>16</v>
      </c>
      <c r="H29" s="44">
        <v>4</v>
      </c>
      <c r="I29" s="44">
        <v>3</v>
      </c>
      <c r="J29" s="44">
        <v>2</v>
      </c>
      <c r="K29" s="44">
        <v>0</v>
      </c>
      <c r="L29" s="44">
        <v>1</v>
      </c>
      <c r="M29" s="45">
        <v>0</v>
      </c>
      <c r="N29" s="46">
        <v>1</v>
      </c>
    </row>
    <row r="30" spans="1:14" ht="19.8">
      <c r="A30" s="222" t="s">
        <v>129</v>
      </c>
      <c r="B30" s="197">
        <v>10</v>
      </c>
      <c r="C30" s="198">
        <v>609</v>
      </c>
      <c r="D30" s="198">
        <v>507</v>
      </c>
      <c r="E30" s="198">
        <v>550</v>
      </c>
      <c r="F30" s="22">
        <f t="shared" si="0"/>
        <v>1057</v>
      </c>
      <c r="G30" s="43">
        <v>10</v>
      </c>
      <c r="H30" s="44">
        <v>11</v>
      </c>
      <c r="I30" s="44">
        <v>5</v>
      </c>
      <c r="J30" s="44">
        <v>2</v>
      </c>
      <c r="K30" s="44">
        <v>0</v>
      </c>
      <c r="L30" s="44">
        <v>1</v>
      </c>
      <c r="M30" s="45">
        <v>1</v>
      </c>
      <c r="N30" s="46">
        <v>1</v>
      </c>
    </row>
    <row r="31" spans="1:14" ht="19.8">
      <c r="A31" s="222" t="s">
        <v>130</v>
      </c>
      <c r="B31" s="197">
        <v>10</v>
      </c>
      <c r="C31" s="198">
        <v>518</v>
      </c>
      <c r="D31" s="198">
        <v>460</v>
      </c>
      <c r="E31" s="198">
        <v>495</v>
      </c>
      <c r="F31" s="22">
        <f t="shared" si="0"/>
        <v>955</v>
      </c>
      <c r="G31" s="43">
        <v>12</v>
      </c>
      <c r="H31" s="44">
        <v>7</v>
      </c>
      <c r="I31" s="44">
        <v>0</v>
      </c>
      <c r="J31" s="44">
        <v>3</v>
      </c>
      <c r="K31" s="44">
        <v>0</v>
      </c>
      <c r="L31" s="44">
        <v>0</v>
      </c>
      <c r="M31" s="45">
        <v>0</v>
      </c>
      <c r="N31" s="46">
        <v>1</v>
      </c>
    </row>
    <row r="32" spans="1:14" ht="19.8">
      <c r="A32" s="222" t="s">
        <v>131</v>
      </c>
      <c r="B32" s="197">
        <v>11</v>
      </c>
      <c r="C32" s="198">
        <v>487</v>
      </c>
      <c r="D32" s="198">
        <v>470</v>
      </c>
      <c r="E32" s="198">
        <v>491</v>
      </c>
      <c r="F32" s="22">
        <f t="shared" si="0"/>
        <v>961</v>
      </c>
      <c r="G32" s="43">
        <v>11</v>
      </c>
      <c r="H32" s="44">
        <v>13</v>
      </c>
      <c r="I32" s="44">
        <v>2</v>
      </c>
      <c r="J32" s="44">
        <v>0</v>
      </c>
      <c r="K32" s="44">
        <v>0</v>
      </c>
      <c r="L32" s="44">
        <v>2</v>
      </c>
      <c r="M32" s="45">
        <v>0</v>
      </c>
      <c r="N32" s="46">
        <v>0</v>
      </c>
    </row>
    <row r="33" spans="1:14" ht="19.8">
      <c r="A33" s="222" t="s">
        <v>132</v>
      </c>
      <c r="B33" s="197">
        <v>12</v>
      </c>
      <c r="C33" s="198">
        <v>488</v>
      </c>
      <c r="D33" s="198">
        <v>429</v>
      </c>
      <c r="E33" s="198">
        <v>448</v>
      </c>
      <c r="F33" s="22">
        <f t="shared" si="0"/>
        <v>877</v>
      </c>
      <c r="G33" s="43">
        <v>6</v>
      </c>
      <c r="H33" s="44">
        <v>2</v>
      </c>
      <c r="I33" s="44">
        <v>1</v>
      </c>
      <c r="J33" s="44">
        <v>0</v>
      </c>
      <c r="K33" s="44">
        <v>0</v>
      </c>
      <c r="L33" s="44">
        <v>1</v>
      </c>
      <c r="M33" s="45">
        <v>0</v>
      </c>
      <c r="N33" s="46">
        <v>0</v>
      </c>
    </row>
    <row r="34" spans="1:14" ht="19.8">
      <c r="A34" s="222" t="s">
        <v>133</v>
      </c>
      <c r="B34" s="197">
        <v>11</v>
      </c>
      <c r="C34" s="198">
        <v>391</v>
      </c>
      <c r="D34" s="198">
        <v>367</v>
      </c>
      <c r="E34" s="198">
        <v>420</v>
      </c>
      <c r="F34" s="22">
        <f t="shared" si="0"/>
        <v>787</v>
      </c>
      <c r="G34" s="43">
        <v>1</v>
      </c>
      <c r="H34" s="44">
        <v>4</v>
      </c>
      <c r="I34" s="44">
        <v>1</v>
      </c>
      <c r="J34" s="44">
        <v>1</v>
      </c>
      <c r="K34" s="44">
        <v>1</v>
      </c>
      <c r="L34" s="44">
        <v>0</v>
      </c>
      <c r="M34" s="45">
        <v>0</v>
      </c>
      <c r="N34" s="46">
        <v>0</v>
      </c>
    </row>
    <row r="35" spans="1:14" ht="19.8">
      <c r="A35" s="222" t="s">
        <v>134</v>
      </c>
      <c r="B35" s="197">
        <v>6</v>
      </c>
      <c r="C35" s="198">
        <v>337</v>
      </c>
      <c r="D35" s="198">
        <v>342</v>
      </c>
      <c r="E35" s="198">
        <v>390</v>
      </c>
      <c r="F35" s="22">
        <f t="shared" si="0"/>
        <v>732</v>
      </c>
      <c r="G35" s="43">
        <v>2</v>
      </c>
      <c r="H35" s="44">
        <v>3</v>
      </c>
      <c r="I35" s="44">
        <v>0</v>
      </c>
      <c r="J35" s="44">
        <v>0</v>
      </c>
      <c r="K35" s="44">
        <v>0</v>
      </c>
      <c r="L35" s="44">
        <v>0</v>
      </c>
      <c r="M35" s="45">
        <v>0</v>
      </c>
      <c r="N35" s="46">
        <v>0</v>
      </c>
    </row>
    <row r="36" spans="1:14" ht="19.8">
      <c r="A36" s="222" t="s">
        <v>135</v>
      </c>
      <c r="B36" s="197">
        <v>16</v>
      </c>
      <c r="C36" s="198">
        <v>615</v>
      </c>
      <c r="D36" s="198">
        <v>594</v>
      </c>
      <c r="E36" s="198">
        <v>619</v>
      </c>
      <c r="F36" s="22">
        <f t="shared" si="0"/>
        <v>1213</v>
      </c>
      <c r="G36" s="43">
        <v>4</v>
      </c>
      <c r="H36" s="44">
        <v>5</v>
      </c>
      <c r="I36" s="44">
        <v>1</v>
      </c>
      <c r="J36" s="44">
        <v>3</v>
      </c>
      <c r="K36" s="44">
        <v>0</v>
      </c>
      <c r="L36" s="44">
        <v>2</v>
      </c>
      <c r="M36" s="45">
        <v>1</v>
      </c>
      <c r="N36" s="46">
        <v>0</v>
      </c>
    </row>
    <row r="37" spans="1:14" ht="19.8">
      <c r="A37" s="221" t="s">
        <v>136</v>
      </c>
      <c r="B37" s="22">
        <f t="shared" ref="B37:N37" si="1">SUM(B5:B36)</f>
        <v>447</v>
      </c>
      <c r="C37" s="22">
        <f t="shared" si="1"/>
        <v>23655</v>
      </c>
      <c r="D37" s="22">
        <f t="shared" si="1"/>
        <v>23510</v>
      </c>
      <c r="E37" s="22">
        <f t="shared" si="1"/>
        <v>26032</v>
      </c>
      <c r="F37" s="22">
        <f t="shared" si="1"/>
        <v>49542</v>
      </c>
      <c r="G37" s="22">
        <f t="shared" si="1"/>
        <v>309</v>
      </c>
      <c r="H37" s="22">
        <f t="shared" si="1"/>
        <v>273</v>
      </c>
      <c r="I37" s="22">
        <f t="shared" si="1"/>
        <v>68</v>
      </c>
      <c r="J37" s="22">
        <f t="shared" si="1"/>
        <v>68</v>
      </c>
      <c r="K37" s="22">
        <f t="shared" si="1"/>
        <v>13</v>
      </c>
      <c r="L37" s="22">
        <f t="shared" si="1"/>
        <v>39</v>
      </c>
      <c r="M37" s="23">
        <f t="shared" si="1"/>
        <v>19</v>
      </c>
      <c r="N37" s="26">
        <f t="shared" si="1"/>
        <v>7</v>
      </c>
    </row>
    <row r="38" spans="1:14" s="3" customFormat="1" ht="26.25" customHeight="1">
      <c r="A38" s="245" t="s">
        <v>34</v>
      </c>
      <c r="B38" s="246"/>
      <c r="C38" s="61">
        <f>C37</f>
        <v>23655</v>
      </c>
      <c r="D38" s="61" t="s">
        <v>35</v>
      </c>
      <c r="E38" s="61" t="s">
        <v>36</v>
      </c>
      <c r="F38" s="61"/>
      <c r="G38" s="61">
        <f>F37</f>
        <v>49542</v>
      </c>
      <c r="H38" s="61" t="s">
        <v>37</v>
      </c>
      <c r="I38" s="61"/>
      <c r="J38" s="61"/>
      <c r="K38" s="61" t="s">
        <v>99</v>
      </c>
      <c r="L38" s="61"/>
      <c r="M38" s="68"/>
      <c r="N38" s="69"/>
    </row>
    <row r="39" spans="1:14" s="3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v>1609</v>
      </c>
      <c r="F39" s="146">
        <f>MAX(F5:F36)</f>
        <v>4015</v>
      </c>
      <c r="G39" s="88"/>
      <c r="H39" s="149" t="str">
        <f>ADDRESS(MATCH(MAX(F5:F36),F5:F36,0)+4,1)</f>
        <v>$A$21</v>
      </c>
      <c r="I39" s="88"/>
      <c r="J39" s="88"/>
      <c r="K39" s="88"/>
      <c r="L39" s="88"/>
      <c r="M39" s="142"/>
      <c r="N39" s="143"/>
    </row>
    <row r="40" spans="1:14" s="3" customFormat="1" ht="26.25" customHeight="1">
      <c r="A40" s="245" t="s">
        <v>103</v>
      </c>
      <c r="B40" s="246"/>
      <c r="C40" s="154" t="str">
        <f ca="1">INDIRECT(H40,TRUE)</f>
        <v>德政</v>
      </c>
      <c r="D40" s="155" t="s">
        <v>89</v>
      </c>
      <c r="E40" s="147">
        <f>MIN(C5:C36)</f>
        <v>335</v>
      </c>
      <c r="F40" s="148">
        <f>MIN(F5:F36)</f>
        <v>665</v>
      </c>
      <c r="G40" s="88"/>
      <c r="H40" s="149" t="str">
        <f>ADDRESS(MATCH(MIN(F5:F36),F5:F36,0)+4,1)</f>
        <v>$A$10</v>
      </c>
      <c r="I40" s="88"/>
      <c r="J40" s="88"/>
      <c r="K40" s="88"/>
      <c r="L40" s="88"/>
      <c r="M40" s="142"/>
      <c r="N40" s="143"/>
    </row>
    <row r="41" spans="1:14" s="4" customFormat="1" ht="24.9" customHeight="1">
      <c r="A41" s="241" t="s">
        <v>38</v>
      </c>
      <c r="B41" s="242"/>
      <c r="C41" s="254">
        <f>G41+G42</f>
        <v>257</v>
      </c>
      <c r="D41" s="256" t="s">
        <v>37</v>
      </c>
      <c r="E41" s="201" t="s">
        <v>39</v>
      </c>
      <c r="F41" s="88"/>
      <c r="G41" s="88">
        <v>119</v>
      </c>
      <c r="H41" s="88" t="s">
        <v>37</v>
      </c>
      <c r="I41" s="88"/>
      <c r="J41" s="88"/>
      <c r="K41" s="81"/>
      <c r="L41" s="81"/>
      <c r="M41" s="82"/>
      <c r="N41" s="83"/>
    </row>
    <row r="42" spans="1:14" s="3" customFormat="1" ht="24.9" customHeight="1">
      <c r="A42" s="243"/>
      <c r="B42" s="244"/>
      <c r="C42" s="255"/>
      <c r="D42" s="257"/>
      <c r="E42" s="89" t="s">
        <v>40</v>
      </c>
      <c r="F42" s="89"/>
      <c r="G42" s="89">
        <v>138</v>
      </c>
      <c r="H42" s="89" t="s">
        <v>37</v>
      </c>
      <c r="I42" s="89"/>
      <c r="J42" s="89"/>
      <c r="K42" s="90"/>
      <c r="L42" s="90"/>
      <c r="M42" s="91"/>
      <c r="N42" s="92"/>
    </row>
    <row r="43" spans="1:14" s="3" customFormat="1" ht="24.9" customHeight="1">
      <c r="A43" s="241" t="s">
        <v>17</v>
      </c>
      <c r="B43" s="247"/>
      <c r="C43" s="250">
        <f>K37</f>
        <v>13</v>
      </c>
      <c r="D43" s="250" t="s">
        <v>10</v>
      </c>
      <c r="E43" s="207" t="s">
        <v>97</v>
      </c>
      <c r="F43" s="201"/>
      <c r="G43" s="201"/>
      <c r="H43" s="201"/>
      <c r="I43" s="201"/>
      <c r="J43" s="201"/>
      <c r="K43" s="208"/>
      <c r="L43" s="208"/>
      <c r="M43" s="209"/>
      <c r="N43" s="210"/>
    </row>
    <row r="44" spans="1:14" s="6" customFormat="1" ht="24.9" customHeight="1">
      <c r="A44" s="248"/>
      <c r="B44" s="249"/>
      <c r="C44" s="251"/>
      <c r="D44" s="251"/>
      <c r="E44" s="207" t="s">
        <v>179</v>
      </c>
      <c r="F44" s="205"/>
      <c r="G44" s="205"/>
      <c r="H44" s="205"/>
      <c r="I44" s="205"/>
      <c r="J44" s="205"/>
      <c r="K44" s="205"/>
      <c r="L44" s="205"/>
      <c r="M44" s="205"/>
      <c r="N44" s="206"/>
    </row>
    <row r="45" spans="1:14" s="4" customFormat="1" ht="26.25" customHeight="1">
      <c r="A45" s="245" t="s">
        <v>41</v>
      </c>
      <c r="B45" s="246"/>
      <c r="C45" s="61">
        <f>L37</f>
        <v>39</v>
      </c>
      <c r="D45" s="61" t="s">
        <v>37</v>
      </c>
      <c r="E45" s="61"/>
      <c r="F45" s="61"/>
      <c r="G45" s="62"/>
      <c r="H45" s="61"/>
      <c r="I45" s="61"/>
      <c r="J45" s="61"/>
      <c r="K45" s="63"/>
      <c r="L45" s="63"/>
      <c r="M45" s="64"/>
      <c r="N45" s="65"/>
    </row>
    <row r="46" spans="1:14" s="4" customFormat="1" ht="26.25" customHeight="1">
      <c r="A46" s="245" t="s">
        <v>14</v>
      </c>
      <c r="B46" s="246"/>
      <c r="C46" s="61">
        <f>M37</f>
        <v>19</v>
      </c>
      <c r="D46" s="61" t="s">
        <v>42</v>
      </c>
      <c r="E46" s="61" t="s">
        <v>178</v>
      </c>
      <c r="F46" s="61"/>
      <c r="G46" s="61"/>
      <c r="H46" s="61"/>
      <c r="I46" s="61"/>
      <c r="J46" s="61"/>
      <c r="K46" s="63"/>
      <c r="L46" s="63"/>
      <c r="M46" s="64"/>
      <c r="N46" s="65"/>
    </row>
    <row r="47" spans="1:14" s="4" customFormat="1" ht="26.25" customHeight="1">
      <c r="A47" s="239" t="s">
        <v>148</v>
      </c>
      <c r="B47" s="240"/>
      <c r="C47" s="61">
        <f>N37</f>
        <v>7</v>
      </c>
      <c r="D47" s="61" t="s">
        <v>42</v>
      </c>
      <c r="E47" s="61" t="s">
        <v>139</v>
      </c>
      <c r="F47" s="61"/>
      <c r="G47" s="61"/>
      <c r="H47" s="61"/>
      <c r="I47" s="61"/>
      <c r="J47" s="61"/>
      <c r="K47" s="63"/>
      <c r="L47" s="63"/>
      <c r="M47" s="64"/>
      <c r="N47" s="65"/>
    </row>
    <row r="48" spans="1:14" s="4" customFormat="1" ht="26.25" customHeight="1">
      <c r="A48" s="245" t="s">
        <v>101</v>
      </c>
      <c r="B48" s="246"/>
      <c r="C48" s="61">
        <f>G37</f>
        <v>309</v>
      </c>
      <c r="D48" s="72" t="s">
        <v>37</v>
      </c>
      <c r="E48" s="61" t="s">
        <v>43</v>
      </c>
      <c r="F48" s="61"/>
      <c r="G48" s="61">
        <f>H37</f>
        <v>273</v>
      </c>
      <c r="H48" s="72" t="s">
        <v>37</v>
      </c>
      <c r="I48" s="61"/>
      <c r="J48" s="61"/>
      <c r="K48" s="63"/>
      <c r="L48" s="63"/>
      <c r="M48" s="64"/>
      <c r="N48" s="65"/>
    </row>
    <row r="49" spans="1:14" s="42" customFormat="1" ht="26.25" customHeight="1" thickBot="1">
      <c r="A49" s="237" t="str">
        <f>IF(C49&gt;0," 本月戶數增加","本月戶數減少")</f>
        <v xml:space="preserve"> 本月戶數增加</v>
      </c>
      <c r="B49" s="238"/>
      <c r="C49" s="73">
        <f>C37-'11304'!C37</f>
        <v>37</v>
      </c>
      <c r="D49" s="156" t="str">
        <f>IF(E49&gt;0,"男增加","男減少")</f>
        <v>男增加</v>
      </c>
      <c r="E49" s="74">
        <f>D37-'11304'!D37</f>
        <v>4</v>
      </c>
      <c r="F49" s="75" t="str">
        <f>IF(G49&gt;0,"女增加","女減少")</f>
        <v>女增加</v>
      </c>
      <c r="G49" s="74">
        <f>E37-'11304'!E37</f>
        <v>6</v>
      </c>
      <c r="H49" s="76"/>
      <c r="I49" s="238" t="str">
        <f>IF(K49&gt;0,"總人口數增加","總人口數減少")</f>
        <v>總人口數增加</v>
      </c>
      <c r="J49" s="238"/>
      <c r="K49" s="74">
        <f>F37-'11304'!F37</f>
        <v>10</v>
      </c>
      <c r="L49" s="76"/>
      <c r="M49" s="77"/>
      <c r="N49" s="78"/>
    </row>
    <row r="50" spans="1:14">
      <c r="C50" s="41"/>
      <c r="L50" s="41"/>
    </row>
    <row r="51" spans="1:14">
      <c r="L51" s="41"/>
    </row>
    <row r="52" spans="1:14">
      <c r="L52" s="41"/>
    </row>
    <row r="53" spans="1:14">
      <c r="L53" s="41"/>
    </row>
    <row r="54" spans="1:14">
      <c r="L54" s="41"/>
    </row>
    <row r="55" spans="1:14">
      <c r="L55" s="41"/>
    </row>
    <row r="56" spans="1:14">
      <c r="L56" s="41"/>
    </row>
    <row r="57" spans="1:14">
      <c r="L57" s="41"/>
    </row>
    <row r="58" spans="1:14">
      <c r="L58" s="41"/>
    </row>
    <row r="59" spans="1:14">
      <c r="L59" s="41"/>
    </row>
    <row r="60" spans="1:14">
      <c r="L60" s="41"/>
    </row>
  </sheetData>
  <mergeCells count="28">
    <mergeCell ref="A48:B48"/>
    <mergeCell ref="A49:B49"/>
    <mergeCell ref="I49:J49"/>
    <mergeCell ref="A1:L1"/>
    <mergeCell ref="I3:I4"/>
    <mergeCell ref="C41:C42"/>
    <mergeCell ref="D41:D42"/>
    <mergeCell ref="B3:B4"/>
    <mergeCell ref="C3:C4"/>
    <mergeCell ref="G3:G4"/>
    <mergeCell ref="J3:J4"/>
    <mergeCell ref="H3:H4"/>
    <mergeCell ref="A47:B47"/>
    <mergeCell ref="A41:B42"/>
    <mergeCell ref="A45:B45"/>
    <mergeCell ref="K2:N2"/>
    <mergeCell ref="A46:B46"/>
    <mergeCell ref="A38:B38"/>
    <mergeCell ref="A3:A4"/>
    <mergeCell ref="K3:K4"/>
    <mergeCell ref="L3:L4"/>
    <mergeCell ref="M3:M4"/>
    <mergeCell ref="N3:N4"/>
    <mergeCell ref="A39:B39"/>
    <mergeCell ref="A40:B40"/>
    <mergeCell ref="A43:B44"/>
    <mergeCell ref="C43:C44"/>
    <mergeCell ref="D43:D44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36"/>
      <c r="N1" s="36"/>
    </row>
    <row r="2" spans="1:14" ht="28.5" customHeight="1" thickBot="1">
      <c r="A2" s="37"/>
      <c r="B2" s="38"/>
      <c r="C2" s="36"/>
      <c r="D2" s="38"/>
      <c r="E2" s="38"/>
      <c r="F2" s="38"/>
      <c r="G2" s="38"/>
      <c r="H2" s="38"/>
      <c r="I2" s="38"/>
      <c r="J2" s="28"/>
      <c r="K2" s="260" t="s">
        <v>157</v>
      </c>
      <c r="L2" s="260"/>
      <c r="M2" s="260"/>
      <c r="N2" s="260"/>
    </row>
    <row r="3" spans="1:14" ht="19.8">
      <c r="A3" s="261" t="s">
        <v>81</v>
      </c>
      <c r="B3" s="262" t="s">
        <v>82</v>
      </c>
      <c r="C3" s="262" t="s">
        <v>25</v>
      </c>
      <c r="D3" s="193" t="s">
        <v>10</v>
      </c>
      <c r="E3" s="194" t="s">
        <v>93</v>
      </c>
      <c r="F3" s="195" t="s">
        <v>94</v>
      </c>
      <c r="G3" s="262" t="s">
        <v>26</v>
      </c>
      <c r="H3" s="262" t="s">
        <v>27</v>
      </c>
      <c r="I3" s="262" t="s">
        <v>28</v>
      </c>
      <c r="J3" s="262" t="s">
        <v>29</v>
      </c>
      <c r="K3" s="262" t="s">
        <v>30</v>
      </c>
      <c r="L3" s="262" t="s">
        <v>31</v>
      </c>
      <c r="M3" s="263" t="s">
        <v>144</v>
      </c>
      <c r="N3" s="264" t="s">
        <v>146</v>
      </c>
    </row>
    <row r="4" spans="1:14" s="1" customFormat="1" ht="19.8">
      <c r="A4" s="259"/>
      <c r="B4" s="236"/>
      <c r="C4" s="236"/>
      <c r="D4" s="21" t="s">
        <v>32</v>
      </c>
      <c r="E4" s="21" t="s">
        <v>33</v>
      </c>
      <c r="F4" s="21" t="s">
        <v>85</v>
      </c>
      <c r="G4" s="236"/>
      <c r="H4" s="236"/>
      <c r="I4" s="236"/>
      <c r="J4" s="236"/>
      <c r="K4" s="236"/>
      <c r="L4" s="236"/>
      <c r="M4" s="231"/>
      <c r="N4" s="233"/>
    </row>
    <row r="5" spans="1:14" ht="19.8">
      <c r="A5" s="222" t="s">
        <v>104</v>
      </c>
      <c r="B5" s="196">
        <v>15</v>
      </c>
      <c r="C5" s="198">
        <v>948</v>
      </c>
      <c r="D5" s="198">
        <v>867</v>
      </c>
      <c r="E5" s="198">
        <v>998</v>
      </c>
      <c r="F5" s="22">
        <f t="shared" ref="F5:F36" si="0">SUM(D5:E5)</f>
        <v>1865</v>
      </c>
      <c r="G5" s="43">
        <v>12</v>
      </c>
      <c r="H5" s="44">
        <v>9</v>
      </c>
      <c r="I5" s="44">
        <v>0</v>
      </c>
      <c r="J5" s="44">
        <v>1</v>
      </c>
      <c r="K5" s="44">
        <v>0</v>
      </c>
      <c r="L5" s="44">
        <v>3</v>
      </c>
      <c r="M5" s="45">
        <v>0</v>
      </c>
      <c r="N5" s="46">
        <v>0</v>
      </c>
    </row>
    <row r="6" spans="1:14" ht="19.8">
      <c r="A6" s="222" t="s">
        <v>105</v>
      </c>
      <c r="B6" s="197">
        <v>11</v>
      </c>
      <c r="C6" s="198">
        <v>562</v>
      </c>
      <c r="D6" s="198">
        <v>492</v>
      </c>
      <c r="E6" s="198">
        <v>570</v>
      </c>
      <c r="F6" s="22">
        <f t="shared" si="0"/>
        <v>1062</v>
      </c>
      <c r="G6" s="43">
        <v>8</v>
      </c>
      <c r="H6" s="44">
        <v>5</v>
      </c>
      <c r="I6" s="44">
        <v>1</v>
      </c>
      <c r="J6" s="44">
        <v>0</v>
      </c>
      <c r="K6" s="44">
        <v>0</v>
      </c>
      <c r="L6" s="44">
        <v>1</v>
      </c>
      <c r="M6" s="45">
        <v>1</v>
      </c>
      <c r="N6" s="46">
        <v>1</v>
      </c>
    </row>
    <row r="7" spans="1:14" ht="19.8">
      <c r="A7" s="222" t="s">
        <v>106</v>
      </c>
      <c r="B7" s="197">
        <v>17</v>
      </c>
      <c r="C7" s="198">
        <v>1523</v>
      </c>
      <c r="D7" s="198">
        <v>1469</v>
      </c>
      <c r="E7" s="198">
        <v>1811</v>
      </c>
      <c r="F7" s="22">
        <f t="shared" si="0"/>
        <v>3280</v>
      </c>
      <c r="G7" s="43">
        <v>16</v>
      </c>
      <c r="H7" s="44">
        <v>27</v>
      </c>
      <c r="I7" s="44">
        <v>3</v>
      </c>
      <c r="J7" s="44">
        <v>1</v>
      </c>
      <c r="K7" s="44">
        <v>1</v>
      </c>
      <c r="L7" s="44">
        <v>1</v>
      </c>
      <c r="M7" s="45">
        <v>0</v>
      </c>
      <c r="N7" s="46">
        <v>0</v>
      </c>
    </row>
    <row r="8" spans="1:14" ht="19.8">
      <c r="A8" s="222" t="s">
        <v>107</v>
      </c>
      <c r="B8" s="197">
        <v>15</v>
      </c>
      <c r="C8" s="198">
        <v>539</v>
      </c>
      <c r="D8" s="198">
        <v>530</v>
      </c>
      <c r="E8" s="198">
        <v>564</v>
      </c>
      <c r="F8" s="22">
        <f t="shared" si="0"/>
        <v>1094</v>
      </c>
      <c r="G8" s="43">
        <v>3</v>
      </c>
      <c r="H8" s="44">
        <v>4</v>
      </c>
      <c r="I8" s="44">
        <v>0</v>
      </c>
      <c r="J8" s="44">
        <v>0</v>
      </c>
      <c r="K8" s="44">
        <v>0</v>
      </c>
      <c r="L8" s="44">
        <v>1</v>
      </c>
      <c r="M8" s="45">
        <v>1</v>
      </c>
      <c r="N8" s="46">
        <v>0</v>
      </c>
    </row>
    <row r="9" spans="1:14" ht="19.8">
      <c r="A9" s="222" t="s">
        <v>108</v>
      </c>
      <c r="B9" s="197">
        <v>17</v>
      </c>
      <c r="C9" s="198">
        <v>680</v>
      </c>
      <c r="D9" s="198">
        <v>651</v>
      </c>
      <c r="E9" s="198">
        <v>743</v>
      </c>
      <c r="F9" s="22">
        <f t="shared" si="0"/>
        <v>1394</v>
      </c>
      <c r="G9" s="43">
        <v>3</v>
      </c>
      <c r="H9" s="44">
        <v>10</v>
      </c>
      <c r="I9" s="44">
        <v>0</v>
      </c>
      <c r="J9" s="44">
        <v>0</v>
      </c>
      <c r="K9" s="44">
        <v>0</v>
      </c>
      <c r="L9" s="44">
        <v>2</v>
      </c>
      <c r="M9" s="45">
        <v>0</v>
      </c>
      <c r="N9" s="46">
        <v>0</v>
      </c>
    </row>
    <row r="10" spans="1:14" ht="19.8">
      <c r="A10" s="222" t="s">
        <v>109</v>
      </c>
      <c r="B10" s="197">
        <v>7</v>
      </c>
      <c r="C10" s="198">
        <v>337</v>
      </c>
      <c r="D10" s="198">
        <v>306</v>
      </c>
      <c r="E10" s="198">
        <v>362</v>
      </c>
      <c r="F10" s="22">
        <f t="shared" si="0"/>
        <v>668</v>
      </c>
      <c r="G10" s="43">
        <v>4</v>
      </c>
      <c r="H10" s="44">
        <v>0</v>
      </c>
      <c r="I10" s="44">
        <v>0</v>
      </c>
      <c r="J10" s="44">
        <v>0</v>
      </c>
      <c r="K10" s="44">
        <v>0</v>
      </c>
      <c r="L10" s="44">
        <v>1</v>
      </c>
      <c r="M10" s="45">
        <v>0</v>
      </c>
      <c r="N10" s="46">
        <v>0</v>
      </c>
    </row>
    <row r="11" spans="1:14" ht="19.8">
      <c r="A11" s="222" t="s">
        <v>110</v>
      </c>
      <c r="B11" s="197">
        <v>7</v>
      </c>
      <c r="C11" s="198">
        <v>616</v>
      </c>
      <c r="D11" s="198">
        <v>479</v>
      </c>
      <c r="E11" s="198">
        <v>625</v>
      </c>
      <c r="F11" s="22">
        <f t="shared" si="0"/>
        <v>1104</v>
      </c>
      <c r="G11" s="43">
        <v>3</v>
      </c>
      <c r="H11" s="44">
        <v>8</v>
      </c>
      <c r="I11" s="44">
        <v>0</v>
      </c>
      <c r="J11" s="44">
        <v>2</v>
      </c>
      <c r="K11" s="44">
        <v>1</v>
      </c>
      <c r="L11" s="44">
        <v>0</v>
      </c>
      <c r="M11" s="45">
        <v>3</v>
      </c>
      <c r="N11" s="46">
        <v>0</v>
      </c>
    </row>
    <row r="12" spans="1:14" ht="19.8">
      <c r="A12" s="222" t="s">
        <v>111</v>
      </c>
      <c r="B12" s="197">
        <v>15</v>
      </c>
      <c r="C12" s="198">
        <v>941</v>
      </c>
      <c r="D12" s="198">
        <v>959</v>
      </c>
      <c r="E12" s="198">
        <v>1019</v>
      </c>
      <c r="F12" s="22">
        <f t="shared" si="0"/>
        <v>1978</v>
      </c>
      <c r="G12" s="43">
        <v>4</v>
      </c>
      <c r="H12" s="44">
        <v>9</v>
      </c>
      <c r="I12" s="44">
        <v>1</v>
      </c>
      <c r="J12" s="44">
        <v>0</v>
      </c>
      <c r="K12" s="44">
        <v>0</v>
      </c>
      <c r="L12" s="44">
        <v>1</v>
      </c>
      <c r="M12" s="45">
        <v>0</v>
      </c>
      <c r="N12" s="46">
        <v>0</v>
      </c>
    </row>
    <row r="13" spans="1:14" ht="19.8">
      <c r="A13" s="222" t="s">
        <v>112</v>
      </c>
      <c r="B13" s="197">
        <v>12</v>
      </c>
      <c r="C13" s="198">
        <v>464</v>
      </c>
      <c r="D13" s="198">
        <v>467</v>
      </c>
      <c r="E13" s="198">
        <v>494</v>
      </c>
      <c r="F13" s="22">
        <f t="shared" si="0"/>
        <v>961</v>
      </c>
      <c r="G13" s="43">
        <v>1</v>
      </c>
      <c r="H13" s="44">
        <v>1</v>
      </c>
      <c r="I13" s="44">
        <v>1</v>
      </c>
      <c r="J13" s="44">
        <v>3</v>
      </c>
      <c r="K13" s="44">
        <v>2</v>
      </c>
      <c r="L13" s="44">
        <v>0</v>
      </c>
      <c r="M13" s="45">
        <v>0</v>
      </c>
      <c r="N13" s="46">
        <v>0</v>
      </c>
    </row>
    <row r="14" spans="1:14" ht="19.8">
      <c r="A14" s="222" t="s">
        <v>113</v>
      </c>
      <c r="B14" s="197">
        <v>8</v>
      </c>
      <c r="C14" s="198">
        <v>346</v>
      </c>
      <c r="D14" s="198">
        <v>382</v>
      </c>
      <c r="E14" s="198">
        <v>359</v>
      </c>
      <c r="F14" s="22">
        <f t="shared" si="0"/>
        <v>741</v>
      </c>
      <c r="G14" s="43">
        <v>2</v>
      </c>
      <c r="H14" s="44">
        <v>4</v>
      </c>
      <c r="I14" s="44">
        <v>0</v>
      </c>
      <c r="J14" s="44">
        <v>0</v>
      </c>
      <c r="K14" s="44">
        <v>0</v>
      </c>
      <c r="L14" s="44">
        <v>1</v>
      </c>
      <c r="M14" s="45">
        <v>0</v>
      </c>
      <c r="N14" s="46">
        <v>0</v>
      </c>
    </row>
    <row r="15" spans="1:14" ht="19.8">
      <c r="A15" s="222" t="s">
        <v>114</v>
      </c>
      <c r="B15" s="197">
        <v>17</v>
      </c>
      <c r="C15" s="198">
        <v>754</v>
      </c>
      <c r="D15" s="198">
        <v>711</v>
      </c>
      <c r="E15" s="198">
        <v>788</v>
      </c>
      <c r="F15" s="22">
        <f t="shared" si="0"/>
        <v>1499</v>
      </c>
      <c r="G15" s="43">
        <v>10</v>
      </c>
      <c r="H15" s="44">
        <v>9</v>
      </c>
      <c r="I15" s="44">
        <v>3</v>
      </c>
      <c r="J15" s="44">
        <v>5</v>
      </c>
      <c r="K15" s="44">
        <v>1</v>
      </c>
      <c r="L15" s="44">
        <v>1</v>
      </c>
      <c r="M15" s="45">
        <v>2</v>
      </c>
      <c r="N15" s="46">
        <v>0</v>
      </c>
    </row>
    <row r="16" spans="1:14" ht="19.8">
      <c r="A16" s="222" t="s">
        <v>115</v>
      </c>
      <c r="B16" s="197">
        <v>11</v>
      </c>
      <c r="C16" s="198">
        <v>364</v>
      </c>
      <c r="D16" s="198">
        <v>355</v>
      </c>
      <c r="E16" s="198">
        <v>345</v>
      </c>
      <c r="F16" s="22">
        <f t="shared" si="0"/>
        <v>700</v>
      </c>
      <c r="G16" s="43">
        <v>2</v>
      </c>
      <c r="H16" s="44">
        <v>1</v>
      </c>
      <c r="I16" s="44">
        <v>0</v>
      </c>
      <c r="J16" s="44">
        <v>0</v>
      </c>
      <c r="K16" s="44">
        <v>0</v>
      </c>
      <c r="L16" s="44">
        <v>3</v>
      </c>
      <c r="M16" s="45">
        <v>0</v>
      </c>
      <c r="N16" s="46">
        <v>0</v>
      </c>
    </row>
    <row r="17" spans="1:14" ht="19.8">
      <c r="A17" s="222" t="s">
        <v>116</v>
      </c>
      <c r="B17" s="197">
        <v>22</v>
      </c>
      <c r="C17" s="198">
        <v>1201</v>
      </c>
      <c r="D17" s="198">
        <v>1283</v>
      </c>
      <c r="E17" s="198">
        <v>1407</v>
      </c>
      <c r="F17" s="22">
        <f t="shared" si="0"/>
        <v>2690</v>
      </c>
      <c r="G17" s="43">
        <v>17</v>
      </c>
      <c r="H17" s="44">
        <v>14</v>
      </c>
      <c r="I17" s="44">
        <v>1</v>
      </c>
      <c r="J17" s="44">
        <v>6</v>
      </c>
      <c r="K17" s="44">
        <v>0</v>
      </c>
      <c r="L17" s="44">
        <v>2</v>
      </c>
      <c r="M17" s="45">
        <v>0</v>
      </c>
      <c r="N17" s="46">
        <v>1</v>
      </c>
    </row>
    <row r="18" spans="1:14" ht="19.8">
      <c r="A18" s="222" t="s">
        <v>117</v>
      </c>
      <c r="B18" s="197">
        <v>19</v>
      </c>
      <c r="C18" s="198">
        <v>1571</v>
      </c>
      <c r="D18" s="198">
        <v>1774</v>
      </c>
      <c r="E18" s="198">
        <v>1989</v>
      </c>
      <c r="F18" s="22">
        <f t="shared" si="0"/>
        <v>3763</v>
      </c>
      <c r="G18" s="43">
        <v>26</v>
      </c>
      <c r="H18" s="44">
        <v>26</v>
      </c>
      <c r="I18" s="44">
        <v>6</v>
      </c>
      <c r="J18" s="44">
        <v>8</v>
      </c>
      <c r="K18" s="44">
        <v>2</v>
      </c>
      <c r="L18" s="44">
        <v>2</v>
      </c>
      <c r="M18" s="45">
        <v>0</v>
      </c>
      <c r="N18" s="46">
        <v>0</v>
      </c>
    </row>
    <row r="19" spans="1:14" ht="19.8">
      <c r="A19" s="222" t="s">
        <v>118</v>
      </c>
      <c r="B19" s="197">
        <v>22</v>
      </c>
      <c r="C19" s="198">
        <v>1128</v>
      </c>
      <c r="D19" s="198">
        <v>1270</v>
      </c>
      <c r="E19" s="198">
        <v>1421</v>
      </c>
      <c r="F19" s="22">
        <f t="shared" si="0"/>
        <v>2691</v>
      </c>
      <c r="G19" s="43">
        <v>22</v>
      </c>
      <c r="H19" s="44">
        <v>15</v>
      </c>
      <c r="I19" s="44">
        <v>5</v>
      </c>
      <c r="J19" s="44">
        <v>3</v>
      </c>
      <c r="K19" s="44">
        <v>2</v>
      </c>
      <c r="L19" s="44">
        <v>3</v>
      </c>
      <c r="M19" s="45">
        <v>0</v>
      </c>
      <c r="N19" s="46">
        <v>0</v>
      </c>
    </row>
    <row r="20" spans="1:14" ht="19.8">
      <c r="A20" s="222" t="s">
        <v>119</v>
      </c>
      <c r="B20" s="197">
        <v>19</v>
      </c>
      <c r="C20" s="198">
        <v>790</v>
      </c>
      <c r="D20" s="198">
        <v>866</v>
      </c>
      <c r="E20" s="198">
        <v>1010</v>
      </c>
      <c r="F20" s="22">
        <f t="shared" si="0"/>
        <v>1876</v>
      </c>
      <c r="G20" s="43">
        <v>6</v>
      </c>
      <c r="H20" s="44">
        <v>9</v>
      </c>
      <c r="I20" s="44">
        <v>0</v>
      </c>
      <c r="J20" s="44">
        <v>0</v>
      </c>
      <c r="K20" s="44">
        <v>1</v>
      </c>
      <c r="L20" s="44">
        <v>2</v>
      </c>
      <c r="M20" s="45">
        <v>0</v>
      </c>
      <c r="N20" s="46">
        <v>1</v>
      </c>
    </row>
    <row r="21" spans="1:14" ht="19.8">
      <c r="A21" s="222" t="s">
        <v>120</v>
      </c>
      <c r="B21" s="197">
        <v>21</v>
      </c>
      <c r="C21" s="198">
        <v>1610</v>
      </c>
      <c r="D21" s="198">
        <v>1868</v>
      </c>
      <c r="E21" s="198">
        <v>2142</v>
      </c>
      <c r="F21" s="22">
        <f t="shared" si="0"/>
        <v>4010</v>
      </c>
      <c r="G21" s="43">
        <v>10</v>
      </c>
      <c r="H21" s="44">
        <v>12</v>
      </c>
      <c r="I21" s="44">
        <v>1</v>
      </c>
      <c r="J21" s="44">
        <v>3</v>
      </c>
      <c r="K21" s="44">
        <v>2</v>
      </c>
      <c r="L21" s="44">
        <v>3</v>
      </c>
      <c r="M21" s="45">
        <v>1</v>
      </c>
      <c r="N21" s="46">
        <v>0</v>
      </c>
    </row>
    <row r="22" spans="1:14" ht="19.8">
      <c r="A22" s="222" t="s">
        <v>121</v>
      </c>
      <c r="B22" s="197">
        <v>11</v>
      </c>
      <c r="C22" s="198">
        <v>761</v>
      </c>
      <c r="D22" s="198">
        <v>680</v>
      </c>
      <c r="E22" s="198">
        <v>774</v>
      </c>
      <c r="F22" s="22">
        <f t="shared" si="0"/>
        <v>1454</v>
      </c>
      <c r="G22" s="43">
        <v>2</v>
      </c>
      <c r="H22" s="44">
        <v>9</v>
      </c>
      <c r="I22" s="44">
        <v>0</v>
      </c>
      <c r="J22" s="44">
        <v>1</v>
      </c>
      <c r="K22" s="44">
        <v>1</v>
      </c>
      <c r="L22" s="44">
        <v>0</v>
      </c>
      <c r="M22" s="45">
        <v>0</v>
      </c>
      <c r="N22" s="46">
        <v>0</v>
      </c>
    </row>
    <row r="23" spans="1:14" ht="19.8">
      <c r="A23" s="222" t="s">
        <v>122</v>
      </c>
      <c r="B23" s="197">
        <v>12</v>
      </c>
      <c r="C23" s="198">
        <v>574</v>
      </c>
      <c r="D23" s="198">
        <v>546</v>
      </c>
      <c r="E23" s="198">
        <v>600</v>
      </c>
      <c r="F23" s="22">
        <f t="shared" si="0"/>
        <v>1146</v>
      </c>
      <c r="G23" s="43">
        <v>2</v>
      </c>
      <c r="H23" s="44">
        <v>8</v>
      </c>
      <c r="I23" s="44">
        <v>0</v>
      </c>
      <c r="J23" s="44">
        <v>0</v>
      </c>
      <c r="K23" s="44">
        <v>0</v>
      </c>
      <c r="L23" s="44">
        <v>2</v>
      </c>
      <c r="M23" s="45">
        <v>0</v>
      </c>
      <c r="N23" s="46">
        <v>0</v>
      </c>
    </row>
    <row r="24" spans="1:14" ht="19.8">
      <c r="A24" s="222" t="s">
        <v>123</v>
      </c>
      <c r="B24" s="197">
        <v>12</v>
      </c>
      <c r="C24" s="198">
        <v>442</v>
      </c>
      <c r="D24" s="198">
        <v>445</v>
      </c>
      <c r="E24" s="198">
        <v>404</v>
      </c>
      <c r="F24" s="22">
        <f t="shared" si="0"/>
        <v>849</v>
      </c>
      <c r="G24" s="43">
        <v>8</v>
      </c>
      <c r="H24" s="44">
        <v>2</v>
      </c>
      <c r="I24" s="44">
        <v>1</v>
      </c>
      <c r="J24" s="44">
        <v>0</v>
      </c>
      <c r="K24" s="44">
        <v>1</v>
      </c>
      <c r="L24" s="44">
        <v>0</v>
      </c>
      <c r="M24" s="45">
        <v>0</v>
      </c>
      <c r="N24" s="46">
        <v>0</v>
      </c>
    </row>
    <row r="25" spans="1:14" ht="19.8">
      <c r="A25" s="222" t="s">
        <v>124</v>
      </c>
      <c r="B25" s="197">
        <v>12</v>
      </c>
      <c r="C25" s="198">
        <v>556</v>
      </c>
      <c r="D25" s="198">
        <v>506</v>
      </c>
      <c r="E25" s="198">
        <v>546</v>
      </c>
      <c r="F25" s="22">
        <f t="shared" si="0"/>
        <v>1052</v>
      </c>
      <c r="G25" s="43">
        <v>7</v>
      </c>
      <c r="H25" s="44">
        <v>8</v>
      </c>
      <c r="I25" s="44">
        <v>0</v>
      </c>
      <c r="J25" s="44">
        <v>0</v>
      </c>
      <c r="K25" s="44">
        <v>2</v>
      </c>
      <c r="L25" s="44">
        <v>1</v>
      </c>
      <c r="M25" s="45">
        <v>1</v>
      </c>
      <c r="N25" s="46">
        <v>0</v>
      </c>
    </row>
    <row r="26" spans="1:14" ht="19.8">
      <c r="A26" s="222" t="s">
        <v>125</v>
      </c>
      <c r="B26" s="197">
        <v>22</v>
      </c>
      <c r="C26" s="198">
        <v>1000</v>
      </c>
      <c r="D26" s="198">
        <v>1034</v>
      </c>
      <c r="E26" s="198">
        <v>1054</v>
      </c>
      <c r="F26" s="22">
        <f t="shared" si="0"/>
        <v>2088</v>
      </c>
      <c r="G26" s="43">
        <v>13</v>
      </c>
      <c r="H26" s="44">
        <v>15</v>
      </c>
      <c r="I26" s="44">
        <v>8</v>
      </c>
      <c r="J26" s="44">
        <v>3</v>
      </c>
      <c r="K26" s="44">
        <v>1</v>
      </c>
      <c r="L26" s="44">
        <v>3</v>
      </c>
      <c r="M26" s="45">
        <v>0</v>
      </c>
      <c r="N26" s="46">
        <v>2</v>
      </c>
    </row>
    <row r="27" spans="1:14" ht="19.8">
      <c r="A27" s="222" t="s">
        <v>126</v>
      </c>
      <c r="B27" s="197">
        <v>24</v>
      </c>
      <c r="C27" s="198">
        <v>1623</v>
      </c>
      <c r="D27" s="198">
        <v>1549</v>
      </c>
      <c r="E27" s="198">
        <v>1616</v>
      </c>
      <c r="F27" s="22">
        <f t="shared" si="0"/>
        <v>3165</v>
      </c>
      <c r="G27" s="43">
        <v>18</v>
      </c>
      <c r="H27" s="44">
        <v>13</v>
      </c>
      <c r="I27" s="44">
        <v>7</v>
      </c>
      <c r="J27" s="44">
        <v>0</v>
      </c>
      <c r="K27" s="44">
        <v>1</v>
      </c>
      <c r="L27" s="44">
        <v>2</v>
      </c>
      <c r="M27" s="45">
        <v>3</v>
      </c>
      <c r="N27" s="46">
        <v>0</v>
      </c>
    </row>
    <row r="28" spans="1:14" ht="19.8">
      <c r="A28" s="222" t="s">
        <v>127</v>
      </c>
      <c r="B28" s="197">
        <v>10</v>
      </c>
      <c r="C28" s="198">
        <v>349</v>
      </c>
      <c r="D28" s="198">
        <v>340</v>
      </c>
      <c r="E28" s="198">
        <v>357</v>
      </c>
      <c r="F28" s="22">
        <f t="shared" si="0"/>
        <v>697</v>
      </c>
      <c r="G28" s="43">
        <v>3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5">
        <v>0</v>
      </c>
      <c r="N28" s="46">
        <v>0</v>
      </c>
    </row>
    <row r="29" spans="1:14" ht="19.8">
      <c r="A29" s="222" t="s">
        <v>128</v>
      </c>
      <c r="B29" s="197">
        <v>13</v>
      </c>
      <c r="C29" s="198">
        <v>542</v>
      </c>
      <c r="D29" s="198">
        <v>509</v>
      </c>
      <c r="E29" s="198">
        <v>595</v>
      </c>
      <c r="F29" s="22">
        <f t="shared" si="0"/>
        <v>1104</v>
      </c>
      <c r="G29" s="43">
        <v>12</v>
      </c>
      <c r="H29" s="44">
        <v>10</v>
      </c>
      <c r="I29" s="44">
        <v>1</v>
      </c>
      <c r="J29" s="44">
        <v>1</v>
      </c>
      <c r="K29" s="44">
        <v>0</v>
      </c>
      <c r="L29" s="44">
        <v>0</v>
      </c>
      <c r="M29" s="45">
        <v>0</v>
      </c>
      <c r="N29" s="46">
        <v>0</v>
      </c>
    </row>
    <row r="30" spans="1:14" ht="19.8">
      <c r="A30" s="222" t="s">
        <v>129</v>
      </c>
      <c r="B30" s="197">
        <v>10</v>
      </c>
      <c r="C30" s="198">
        <v>616</v>
      </c>
      <c r="D30" s="198">
        <v>508</v>
      </c>
      <c r="E30" s="198">
        <v>554</v>
      </c>
      <c r="F30" s="22">
        <f t="shared" si="0"/>
        <v>1062</v>
      </c>
      <c r="G30" s="43">
        <v>12</v>
      </c>
      <c r="H30" s="44">
        <v>6</v>
      </c>
      <c r="I30" s="44">
        <v>1</v>
      </c>
      <c r="J30" s="44">
        <v>1</v>
      </c>
      <c r="K30" s="44">
        <v>0</v>
      </c>
      <c r="L30" s="44">
        <v>1</v>
      </c>
      <c r="M30" s="45">
        <v>2</v>
      </c>
      <c r="N30" s="46">
        <v>0</v>
      </c>
    </row>
    <row r="31" spans="1:14" ht="19.8">
      <c r="A31" s="222" t="s">
        <v>130</v>
      </c>
      <c r="B31" s="197">
        <v>10</v>
      </c>
      <c r="C31" s="198">
        <v>517</v>
      </c>
      <c r="D31" s="198">
        <v>458</v>
      </c>
      <c r="E31" s="198">
        <v>489</v>
      </c>
      <c r="F31" s="22">
        <f t="shared" si="0"/>
        <v>947</v>
      </c>
      <c r="G31" s="43">
        <v>1</v>
      </c>
      <c r="H31" s="44">
        <v>7</v>
      </c>
      <c r="I31" s="44">
        <v>0</v>
      </c>
      <c r="J31" s="44">
        <v>2</v>
      </c>
      <c r="K31" s="44">
        <v>0</v>
      </c>
      <c r="L31" s="44">
        <v>0</v>
      </c>
      <c r="M31" s="45">
        <v>0</v>
      </c>
      <c r="N31" s="46">
        <v>0</v>
      </c>
    </row>
    <row r="32" spans="1:14" ht="19.8">
      <c r="A32" s="222" t="s">
        <v>131</v>
      </c>
      <c r="B32" s="197">
        <v>11</v>
      </c>
      <c r="C32" s="198">
        <v>486</v>
      </c>
      <c r="D32" s="198">
        <v>470</v>
      </c>
      <c r="E32" s="198">
        <v>490</v>
      </c>
      <c r="F32" s="22">
        <f t="shared" si="0"/>
        <v>960</v>
      </c>
      <c r="G32" s="43">
        <v>2</v>
      </c>
      <c r="H32" s="44">
        <v>2</v>
      </c>
      <c r="I32" s="44">
        <v>0</v>
      </c>
      <c r="J32" s="44">
        <v>0</v>
      </c>
      <c r="K32" s="44">
        <v>1</v>
      </c>
      <c r="L32" s="45">
        <v>2</v>
      </c>
      <c r="M32" s="45">
        <v>0</v>
      </c>
      <c r="N32" s="46">
        <v>0</v>
      </c>
    </row>
    <row r="33" spans="1:14" ht="19.8">
      <c r="A33" s="222" t="s">
        <v>132</v>
      </c>
      <c r="B33" s="197">
        <v>12</v>
      </c>
      <c r="C33" s="198">
        <v>491</v>
      </c>
      <c r="D33" s="198">
        <v>434</v>
      </c>
      <c r="E33" s="198">
        <v>451</v>
      </c>
      <c r="F33" s="22">
        <f t="shared" si="0"/>
        <v>885</v>
      </c>
      <c r="G33" s="43">
        <v>12</v>
      </c>
      <c r="H33" s="44">
        <v>2</v>
      </c>
      <c r="I33" s="44">
        <v>0</v>
      </c>
      <c r="J33" s="44">
        <v>1</v>
      </c>
      <c r="K33" s="44">
        <v>0</v>
      </c>
      <c r="L33" s="45">
        <v>1</v>
      </c>
      <c r="M33" s="45">
        <v>0</v>
      </c>
      <c r="N33" s="46">
        <v>0</v>
      </c>
    </row>
    <row r="34" spans="1:14" ht="19.8">
      <c r="A34" s="222" t="s">
        <v>133</v>
      </c>
      <c r="B34" s="197">
        <v>11</v>
      </c>
      <c r="C34" s="198">
        <v>392</v>
      </c>
      <c r="D34" s="198">
        <v>369</v>
      </c>
      <c r="E34" s="198">
        <v>423</v>
      </c>
      <c r="F34" s="22">
        <f t="shared" si="0"/>
        <v>792</v>
      </c>
      <c r="G34" s="43">
        <v>12</v>
      </c>
      <c r="H34" s="44">
        <v>6</v>
      </c>
      <c r="I34" s="44">
        <v>1</v>
      </c>
      <c r="J34" s="44">
        <v>2</v>
      </c>
      <c r="K34" s="44">
        <v>0</v>
      </c>
      <c r="L34" s="45">
        <v>0</v>
      </c>
      <c r="M34" s="45">
        <v>0</v>
      </c>
      <c r="N34" s="46">
        <v>0</v>
      </c>
    </row>
    <row r="35" spans="1:14" ht="19.8">
      <c r="A35" s="222" t="s">
        <v>134</v>
      </c>
      <c r="B35" s="197">
        <v>6</v>
      </c>
      <c r="C35" s="198">
        <v>337</v>
      </c>
      <c r="D35" s="198">
        <v>341</v>
      </c>
      <c r="E35" s="198">
        <v>391</v>
      </c>
      <c r="F35" s="22">
        <f t="shared" si="0"/>
        <v>732</v>
      </c>
      <c r="G35" s="43">
        <v>0</v>
      </c>
      <c r="H35" s="44">
        <v>0</v>
      </c>
      <c r="I35" s="44">
        <v>1</v>
      </c>
      <c r="J35" s="44">
        <v>0</v>
      </c>
      <c r="K35" s="44">
        <v>0</v>
      </c>
      <c r="L35" s="45">
        <v>1</v>
      </c>
      <c r="M35" s="45">
        <v>0</v>
      </c>
      <c r="N35" s="46">
        <v>0</v>
      </c>
    </row>
    <row r="36" spans="1:14" ht="19.8">
      <c r="A36" s="222" t="s">
        <v>135</v>
      </c>
      <c r="B36" s="197">
        <v>16</v>
      </c>
      <c r="C36" s="198">
        <v>618</v>
      </c>
      <c r="D36" s="198">
        <v>597</v>
      </c>
      <c r="E36" s="198">
        <v>617</v>
      </c>
      <c r="F36" s="22">
        <f t="shared" si="0"/>
        <v>1214</v>
      </c>
      <c r="G36" s="43">
        <v>5</v>
      </c>
      <c r="H36" s="44">
        <v>4</v>
      </c>
      <c r="I36" s="44">
        <v>3</v>
      </c>
      <c r="J36" s="44">
        <v>2</v>
      </c>
      <c r="K36" s="44">
        <v>1</v>
      </c>
      <c r="L36" s="45">
        <v>2</v>
      </c>
      <c r="M36" s="45">
        <v>0</v>
      </c>
      <c r="N36" s="46">
        <v>1</v>
      </c>
    </row>
    <row r="37" spans="1:14" ht="19.8">
      <c r="A37" s="221" t="s">
        <v>136</v>
      </c>
      <c r="B37" s="22">
        <f t="shared" ref="B37:N37" si="1">SUM(B5:B36)</f>
        <v>447</v>
      </c>
      <c r="C37" s="22">
        <f t="shared" si="1"/>
        <v>23678</v>
      </c>
      <c r="D37" s="22">
        <f t="shared" si="1"/>
        <v>23515</v>
      </c>
      <c r="E37" s="22">
        <f t="shared" si="1"/>
        <v>26008</v>
      </c>
      <c r="F37" s="22">
        <f t="shared" si="1"/>
        <v>49523</v>
      </c>
      <c r="G37" s="22">
        <f t="shared" si="1"/>
        <v>258</v>
      </c>
      <c r="H37" s="22">
        <f t="shared" si="1"/>
        <v>255</v>
      </c>
      <c r="I37" s="22">
        <f t="shared" si="1"/>
        <v>45</v>
      </c>
      <c r="J37" s="22">
        <f t="shared" si="1"/>
        <v>45</v>
      </c>
      <c r="K37" s="22">
        <f t="shared" si="1"/>
        <v>20</v>
      </c>
      <c r="L37" s="22">
        <f t="shared" si="1"/>
        <v>42</v>
      </c>
      <c r="M37" s="23">
        <f t="shared" si="1"/>
        <v>14</v>
      </c>
      <c r="N37" s="26">
        <f t="shared" si="1"/>
        <v>6</v>
      </c>
    </row>
    <row r="38" spans="1:14" s="3" customFormat="1" ht="26.25" customHeight="1">
      <c r="A38" s="245" t="s">
        <v>34</v>
      </c>
      <c r="B38" s="246"/>
      <c r="C38" s="61">
        <f>C37</f>
        <v>23678</v>
      </c>
      <c r="D38" s="61" t="s">
        <v>35</v>
      </c>
      <c r="E38" s="61" t="s">
        <v>36</v>
      </c>
      <c r="F38" s="61"/>
      <c r="G38" s="61">
        <f>F37</f>
        <v>49523</v>
      </c>
      <c r="H38" s="61" t="s">
        <v>37</v>
      </c>
      <c r="I38" s="61"/>
      <c r="J38" s="61"/>
      <c r="K38" s="61" t="s">
        <v>99</v>
      </c>
      <c r="L38" s="61"/>
      <c r="M38" s="68"/>
      <c r="N38" s="69"/>
    </row>
    <row r="39" spans="1:14" s="3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v>1610</v>
      </c>
      <c r="F39" s="146">
        <f>MAX(F5:F36)</f>
        <v>4010</v>
      </c>
      <c r="G39" s="88"/>
      <c r="H39" s="149" t="str">
        <f>ADDRESS(MATCH(MAX(F5:F36),F5:F36,0)+4,1)</f>
        <v>$A$21</v>
      </c>
      <c r="I39" s="88"/>
      <c r="J39" s="88"/>
      <c r="K39" s="88"/>
      <c r="L39" s="88"/>
      <c r="M39" s="142"/>
      <c r="N39" s="143"/>
    </row>
    <row r="40" spans="1:14" s="3" customFormat="1" ht="26.25" customHeight="1">
      <c r="A40" s="245" t="s">
        <v>103</v>
      </c>
      <c r="B40" s="246"/>
      <c r="C40" s="158" t="str">
        <f ca="1">INDIRECT(H40,TRUE)</f>
        <v>德政</v>
      </c>
      <c r="D40" s="159" t="s">
        <v>89</v>
      </c>
      <c r="E40" s="147">
        <f>MIN(C5:C36)</f>
        <v>337</v>
      </c>
      <c r="F40" s="148">
        <f>MIN(F5:F36)</f>
        <v>668</v>
      </c>
      <c r="G40" s="88"/>
      <c r="H40" s="149" t="str">
        <f>ADDRESS(MATCH(MIN(F5:F36),F5:F36,0)+4,1)</f>
        <v>$A$10</v>
      </c>
      <c r="I40" s="88"/>
      <c r="J40" s="88"/>
      <c r="K40" s="88"/>
      <c r="L40" s="88"/>
      <c r="M40" s="142"/>
      <c r="N40" s="143"/>
    </row>
    <row r="41" spans="1:14" s="4" customFormat="1" ht="24.9" customHeight="1">
      <c r="A41" s="241" t="s">
        <v>38</v>
      </c>
      <c r="B41" s="242"/>
      <c r="C41" s="254">
        <f>SUM(G41:G42)</f>
        <v>260</v>
      </c>
      <c r="D41" s="256" t="s">
        <v>37</v>
      </c>
      <c r="E41" s="201" t="s">
        <v>39</v>
      </c>
      <c r="F41" s="88"/>
      <c r="G41" s="88">
        <v>120</v>
      </c>
      <c r="H41" s="88" t="s">
        <v>37</v>
      </c>
      <c r="I41" s="88"/>
      <c r="J41" s="88"/>
      <c r="K41" s="81"/>
      <c r="L41" s="81"/>
      <c r="M41" s="82"/>
      <c r="N41" s="83"/>
    </row>
    <row r="42" spans="1:14" s="5" customFormat="1" ht="24.9" customHeight="1">
      <c r="A42" s="243"/>
      <c r="B42" s="244"/>
      <c r="C42" s="255"/>
      <c r="D42" s="257"/>
      <c r="E42" s="89" t="s">
        <v>40</v>
      </c>
      <c r="F42" s="89"/>
      <c r="G42" s="89">
        <v>140</v>
      </c>
      <c r="H42" s="89" t="s">
        <v>37</v>
      </c>
      <c r="I42" s="89"/>
      <c r="J42" s="89"/>
      <c r="K42" s="90"/>
      <c r="L42" s="90"/>
      <c r="M42" s="91"/>
      <c r="N42" s="92"/>
    </row>
    <row r="43" spans="1:14" s="5" customFormat="1" ht="24.9" customHeight="1">
      <c r="A43" s="241" t="s">
        <v>17</v>
      </c>
      <c r="B43" s="247"/>
      <c r="C43" s="250">
        <f>K37</f>
        <v>20</v>
      </c>
      <c r="D43" s="250" t="s">
        <v>10</v>
      </c>
      <c r="E43" s="207" t="s">
        <v>180</v>
      </c>
      <c r="F43" s="201"/>
      <c r="G43" s="201"/>
      <c r="H43" s="201"/>
      <c r="I43" s="201"/>
      <c r="J43" s="201"/>
      <c r="K43" s="208"/>
      <c r="L43" s="208"/>
      <c r="M43" s="209"/>
      <c r="N43" s="210"/>
    </row>
    <row r="44" spans="1:14" s="6" customFormat="1" ht="24.9" customHeight="1">
      <c r="A44" s="248"/>
      <c r="B44" s="249"/>
      <c r="C44" s="251"/>
      <c r="D44" s="251"/>
      <c r="E44" s="207" t="s">
        <v>98</v>
      </c>
      <c r="F44" s="205"/>
      <c r="G44" s="205"/>
      <c r="H44" s="205"/>
      <c r="I44" s="205"/>
      <c r="J44" s="205"/>
      <c r="K44" s="205"/>
      <c r="L44" s="205"/>
      <c r="M44" s="205"/>
      <c r="N44" s="206"/>
    </row>
    <row r="45" spans="1:14" s="7" customFormat="1" ht="26.25" customHeight="1">
      <c r="A45" s="245" t="s">
        <v>41</v>
      </c>
      <c r="B45" s="246"/>
      <c r="C45" s="61">
        <f>L37</f>
        <v>42</v>
      </c>
      <c r="D45" s="61" t="s">
        <v>37</v>
      </c>
      <c r="E45" s="61"/>
      <c r="F45" s="61"/>
      <c r="G45" s="62"/>
      <c r="H45" s="61"/>
      <c r="I45" s="61"/>
      <c r="J45" s="61"/>
      <c r="K45" s="63"/>
      <c r="L45" s="63"/>
      <c r="M45" s="64"/>
      <c r="N45" s="65"/>
    </row>
    <row r="46" spans="1:14" s="8" customFormat="1" ht="26.25" customHeight="1">
      <c r="A46" s="245" t="s">
        <v>14</v>
      </c>
      <c r="B46" s="246"/>
      <c r="C46" s="61">
        <f>M37</f>
        <v>14</v>
      </c>
      <c r="D46" s="61" t="s">
        <v>42</v>
      </c>
      <c r="E46" s="61" t="s">
        <v>181</v>
      </c>
      <c r="F46" s="61"/>
      <c r="G46" s="61"/>
      <c r="H46" s="61"/>
      <c r="I46" s="61"/>
      <c r="J46" s="61"/>
      <c r="K46" s="63"/>
      <c r="L46" s="63"/>
      <c r="M46" s="64"/>
      <c r="N46" s="65"/>
    </row>
    <row r="47" spans="1:14" s="9" customFormat="1" ht="26.25" customHeight="1">
      <c r="A47" s="239" t="s">
        <v>148</v>
      </c>
      <c r="B47" s="240"/>
      <c r="C47" s="61">
        <f>N37</f>
        <v>6</v>
      </c>
      <c r="D47" s="61" t="s">
        <v>42</v>
      </c>
      <c r="E47" s="61" t="s">
        <v>182</v>
      </c>
      <c r="F47" s="61"/>
      <c r="G47" s="61"/>
      <c r="H47" s="61"/>
      <c r="I47" s="61"/>
      <c r="J47" s="61"/>
      <c r="K47" s="63"/>
      <c r="L47" s="63"/>
      <c r="M47" s="64"/>
      <c r="N47" s="65"/>
    </row>
    <row r="48" spans="1:14" s="7" customFormat="1" ht="26.25" customHeight="1">
      <c r="A48" s="245" t="s">
        <v>101</v>
      </c>
      <c r="B48" s="246"/>
      <c r="C48" s="61">
        <f>G37</f>
        <v>258</v>
      </c>
      <c r="D48" s="72" t="s">
        <v>37</v>
      </c>
      <c r="E48" s="61" t="s">
        <v>43</v>
      </c>
      <c r="F48" s="61"/>
      <c r="G48" s="61">
        <f>H37</f>
        <v>255</v>
      </c>
      <c r="H48" s="72" t="s">
        <v>37</v>
      </c>
      <c r="I48" s="61"/>
      <c r="J48" s="61"/>
      <c r="K48" s="63"/>
      <c r="L48" s="63"/>
      <c r="M48" s="64"/>
      <c r="N48" s="65"/>
    </row>
    <row r="49" spans="1:14" s="10" customFormat="1" ht="26.25" customHeight="1" thickBot="1">
      <c r="A49" s="237" t="str">
        <f>IF(C49&gt;0," 本月戶數增加","本月戶數減少")</f>
        <v xml:space="preserve"> 本月戶數增加</v>
      </c>
      <c r="B49" s="238"/>
      <c r="C49" s="73">
        <f>C37-'11305'!C37</f>
        <v>23</v>
      </c>
      <c r="D49" s="157" t="str">
        <f>IF(E49&gt;0,"男增加","男減少")</f>
        <v>男增加</v>
      </c>
      <c r="E49" s="74">
        <f>D37-'11305'!D37</f>
        <v>5</v>
      </c>
      <c r="F49" s="75" t="str">
        <f>IF(G49&gt;0,"女增加","女減少")</f>
        <v>女減少</v>
      </c>
      <c r="G49" s="74">
        <f>E37-'11305'!E37</f>
        <v>-24</v>
      </c>
      <c r="H49" s="76"/>
      <c r="I49" s="238" t="str">
        <f>IF(K49&gt;0,"總人口數增加","總人口數減少")</f>
        <v>總人口數減少</v>
      </c>
      <c r="J49" s="238"/>
      <c r="K49" s="74">
        <f>F37-'11305'!F37</f>
        <v>-19</v>
      </c>
      <c r="L49" s="76"/>
      <c r="M49" s="77"/>
      <c r="N49" s="78"/>
    </row>
    <row r="50" spans="1:14">
      <c r="C50" s="2"/>
    </row>
  </sheetData>
  <mergeCells count="28">
    <mergeCell ref="C3:C4"/>
    <mergeCell ref="A49:B49"/>
    <mergeCell ref="I49:J49"/>
    <mergeCell ref="A47:B47"/>
    <mergeCell ref="A45:B45"/>
    <mergeCell ref="A46:B46"/>
    <mergeCell ref="A39:B39"/>
    <mergeCell ref="A40:B40"/>
    <mergeCell ref="A48:B48"/>
    <mergeCell ref="A43:B44"/>
    <mergeCell ref="C43:C44"/>
    <mergeCell ref="D43:D44"/>
    <mergeCell ref="A1:L1"/>
    <mergeCell ref="I3:I4"/>
    <mergeCell ref="C41:C42"/>
    <mergeCell ref="D41:D42"/>
    <mergeCell ref="B3:B4"/>
    <mergeCell ref="G3:G4"/>
    <mergeCell ref="H3:H4"/>
    <mergeCell ref="A38:B38"/>
    <mergeCell ref="A3:A4"/>
    <mergeCell ref="L3:L4"/>
    <mergeCell ref="K2:N2"/>
    <mergeCell ref="M3:M4"/>
    <mergeCell ref="N3:N4"/>
    <mergeCell ref="K3:K4"/>
    <mergeCell ref="J3:J4"/>
    <mergeCell ref="A41:B42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workbookViewId="0">
      <pane ySplit="4" topLeftCell="A35" activePane="bottomLeft" state="frozen"/>
      <selection pane="bottomLeft" sqref="A1:L1"/>
    </sheetView>
  </sheetViews>
  <sheetFormatPr defaultColWidth="9" defaultRowHeight="16.2"/>
  <cols>
    <col min="1" max="1" width="11.33203125" style="163" customWidth="1"/>
    <col min="2" max="2" width="12.44140625" style="29" customWidth="1"/>
    <col min="3" max="3" width="11.33203125" style="29" customWidth="1"/>
    <col min="4" max="6" width="9.6640625" style="29" customWidth="1"/>
    <col min="7" max="10" width="8.6640625" style="29" customWidth="1"/>
    <col min="11" max="14" width="7.6640625" style="29" customWidth="1"/>
    <col min="15" max="16384" width="9" style="29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47"/>
      <c r="N1" s="47"/>
    </row>
    <row r="2" spans="1:14" ht="28.5" customHeight="1" thickBot="1">
      <c r="A2" s="48"/>
      <c r="B2" s="49"/>
      <c r="C2" s="47"/>
      <c r="D2" s="49"/>
      <c r="E2" s="49"/>
      <c r="F2" s="49"/>
      <c r="G2" s="49"/>
      <c r="H2" s="49"/>
      <c r="I2" s="49"/>
      <c r="J2" s="53"/>
      <c r="K2" s="284" t="s">
        <v>158</v>
      </c>
      <c r="L2" s="284"/>
      <c r="M2" s="284"/>
      <c r="N2" s="284"/>
    </row>
    <row r="3" spans="1:14" ht="19.8">
      <c r="A3" s="285" t="s">
        <v>81</v>
      </c>
      <c r="B3" s="278" t="s">
        <v>82</v>
      </c>
      <c r="C3" s="278" t="s">
        <v>25</v>
      </c>
      <c r="D3" s="193" t="s">
        <v>10</v>
      </c>
      <c r="E3" s="194" t="s">
        <v>93</v>
      </c>
      <c r="F3" s="195" t="s">
        <v>94</v>
      </c>
      <c r="G3" s="278" t="s">
        <v>26</v>
      </c>
      <c r="H3" s="278" t="s">
        <v>27</v>
      </c>
      <c r="I3" s="278" t="s">
        <v>28</v>
      </c>
      <c r="J3" s="278" t="s">
        <v>29</v>
      </c>
      <c r="K3" s="278" t="s">
        <v>30</v>
      </c>
      <c r="L3" s="278" t="s">
        <v>31</v>
      </c>
      <c r="M3" s="265" t="s">
        <v>151</v>
      </c>
      <c r="N3" s="267" t="s">
        <v>146</v>
      </c>
    </row>
    <row r="4" spans="1:14" s="163" customFormat="1" ht="19.8">
      <c r="A4" s="286"/>
      <c r="B4" s="279"/>
      <c r="C4" s="279"/>
      <c r="D4" s="50" t="s">
        <v>32</v>
      </c>
      <c r="E4" s="50" t="s">
        <v>33</v>
      </c>
      <c r="F4" s="50" t="s">
        <v>86</v>
      </c>
      <c r="G4" s="279"/>
      <c r="H4" s="279"/>
      <c r="I4" s="279"/>
      <c r="J4" s="279"/>
      <c r="K4" s="279"/>
      <c r="L4" s="279"/>
      <c r="M4" s="266"/>
      <c r="N4" s="268"/>
    </row>
    <row r="5" spans="1:14" ht="19.8">
      <c r="A5" s="222" t="s">
        <v>104</v>
      </c>
      <c r="B5" s="51">
        <v>15</v>
      </c>
      <c r="C5" s="56">
        <v>946</v>
      </c>
      <c r="D5" s="56">
        <v>866</v>
      </c>
      <c r="E5" s="186">
        <v>993</v>
      </c>
      <c r="F5" s="51">
        <f>SUM(D5:E5)</f>
        <v>1859</v>
      </c>
      <c r="G5" s="57">
        <v>10</v>
      </c>
      <c r="H5" s="58">
        <v>11</v>
      </c>
      <c r="I5" s="58">
        <v>0</v>
      </c>
      <c r="J5" s="58">
        <v>2</v>
      </c>
      <c r="K5" s="58">
        <v>0</v>
      </c>
      <c r="L5" s="58">
        <v>3</v>
      </c>
      <c r="M5" s="59">
        <v>1</v>
      </c>
      <c r="N5" s="60">
        <v>0</v>
      </c>
    </row>
    <row r="6" spans="1:14" ht="19.8">
      <c r="A6" s="222" t="s">
        <v>105</v>
      </c>
      <c r="B6" s="51">
        <v>11</v>
      </c>
      <c r="C6" s="56">
        <v>561</v>
      </c>
      <c r="D6" s="56">
        <v>491</v>
      </c>
      <c r="E6" s="186">
        <v>568</v>
      </c>
      <c r="F6" s="51">
        <f t="shared" ref="F6:F36" si="0">SUM(D6:E6)</f>
        <v>1059</v>
      </c>
      <c r="G6" s="57">
        <v>7</v>
      </c>
      <c r="H6" s="58">
        <v>8</v>
      </c>
      <c r="I6" s="58">
        <v>1</v>
      </c>
      <c r="J6" s="58">
        <v>2</v>
      </c>
      <c r="K6" s="58">
        <v>0</v>
      </c>
      <c r="L6" s="58">
        <v>1</v>
      </c>
      <c r="M6" s="59">
        <v>0</v>
      </c>
      <c r="N6" s="60">
        <v>0</v>
      </c>
    </row>
    <row r="7" spans="1:14" ht="19.8">
      <c r="A7" s="222" t="s">
        <v>106</v>
      </c>
      <c r="B7" s="51">
        <v>17</v>
      </c>
      <c r="C7" s="56">
        <v>1521</v>
      </c>
      <c r="D7" s="56">
        <v>1462</v>
      </c>
      <c r="E7" s="186">
        <v>1811</v>
      </c>
      <c r="F7" s="51">
        <f t="shared" si="0"/>
        <v>3273</v>
      </c>
      <c r="G7" s="57">
        <v>14</v>
      </c>
      <c r="H7" s="58">
        <v>20</v>
      </c>
      <c r="I7" s="58">
        <v>7</v>
      </c>
      <c r="J7" s="58">
        <v>5</v>
      </c>
      <c r="K7" s="58">
        <v>1</v>
      </c>
      <c r="L7" s="58">
        <v>4</v>
      </c>
      <c r="M7" s="59">
        <v>0</v>
      </c>
      <c r="N7" s="60">
        <v>1</v>
      </c>
    </row>
    <row r="8" spans="1:14" ht="19.8">
      <c r="A8" s="222" t="s">
        <v>107</v>
      </c>
      <c r="B8" s="51">
        <v>15</v>
      </c>
      <c r="C8" s="56">
        <v>540</v>
      </c>
      <c r="D8" s="56">
        <v>531</v>
      </c>
      <c r="E8" s="186">
        <v>564</v>
      </c>
      <c r="F8" s="51">
        <f t="shared" si="0"/>
        <v>1095</v>
      </c>
      <c r="G8" s="57">
        <v>7</v>
      </c>
      <c r="H8" s="58">
        <v>5</v>
      </c>
      <c r="I8" s="58">
        <v>0</v>
      </c>
      <c r="J8" s="58">
        <v>1</v>
      </c>
      <c r="K8" s="58">
        <v>0</v>
      </c>
      <c r="L8" s="58">
        <v>0</v>
      </c>
      <c r="M8" s="59">
        <v>0</v>
      </c>
      <c r="N8" s="60">
        <v>1</v>
      </c>
    </row>
    <row r="9" spans="1:14" ht="19.8">
      <c r="A9" s="222" t="s">
        <v>108</v>
      </c>
      <c r="B9" s="51">
        <v>17</v>
      </c>
      <c r="C9" s="56">
        <v>684</v>
      </c>
      <c r="D9" s="56">
        <v>653</v>
      </c>
      <c r="E9" s="186">
        <v>751</v>
      </c>
      <c r="F9" s="51">
        <f t="shared" si="0"/>
        <v>1404</v>
      </c>
      <c r="G9" s="57">
        <v>12</v>
      </c>
      <c r="H9" s="58">
        <v>2</v>
      </c>
      <c r="I9" s="58">
        <v>0</v>
      </c>
      <c r="J9" s="58">
        <v>0</v>
      </c>
      <c r="K9" s="58">
        <v>1</v>
      </c>
      <c r="L9" s="58">
        <v>1</v>
      </c>
      <c r="M9" s="59">
        <v>0</v>
      </c>
      <c r="N9" s="60">
        <v>1</v>
      </c>
    </row>
    <row r="10" spans="1:14" ht="19.8">
      <c r="A10" s="222" t="s">
        <v>109</v>
      </c>
      <c r="B10" s="51">
        <v>7</v>
      </c>
      <c r="C10" s="56">
        <v>336</v>
      </c>
      <c r="D10" s="56">
        <v>306</v>
      </c>
      <c r="E10" s="186">
        <v>362</v>
      </c>
      <c r="F10" s="51">
        <f t="shared" si="0"/>
        <v>668</v>
      </c>
      <c r="G10" s="57">
        <v>2</v>
      </c>
      <c r="H10" s="58">
        <v>2</v>
      </c>
      <c r="I10" s="58">
        <v>1</v>
      </c>
      <c r="J10" s="58">
        <v>0</v>
      </c>
      <c r="K10" s="58">
        <v>0</v>
      </c>
      <c r="L10" s="58">
        <v>1</v>
      </c>
      <c r="M10" s="59">
        <v>1</v>
      </c>
      <c r="N10" s="60">
        <v>0</v>
      </c>
    </row>
    <row r="11" spans="1:14" ht="19.8">
      <c r="A11" s="222" t="s">
        <v>110</v>
      </c>
      <c r="B11" s="51">
        <v>7</v>
      </c>
      <c r="C11" s="56">
        <v>619</v>
      </c>
      <c r="D11" s="56">
        <v>483</v>
      </c>
      <c r="E11" s="186">
        <v>625</v>
      </c>
      <c r="F11" s="51">
        <f t="shared" si="0"/>
        <v>1108</v>
      </c>
      <c r="G11" s="57">
        <v>10</v>
      </c>
      <c r="H11" s="58">
        <v>5</v>
      </c>
      <c r="I11" s="58">
        <v>4</v>
      </c>
      <c r="J11" s="58">
        <v>5</v>
      </c>
      <c r="K11" s="58">
        <v>1</v>
      </c>
      <c r="L11" s="58">
        <v>1</v>
      </c>
      <c r="M11" s="59">
        <v>0</v>
      </c>
      <c r="N11" s="60">
        <v>0</v>
      </c>
    </row>
    <row r="12" spans="1:14" ht="19.8">
      <c r="A12" s="222" t="s">
        <v>111</v>
      </c>
      <c r="B12" s="51">
        <v>15</v>
      </c>
      <c r="C12" s="56">
        <v>950</v>
      </c>
      <c r="D12" s="56">
        <v>964</v>
      </c>
      <c r="E12" s="186">
        <v>1013</v>
      </c>
      <c r="F12" s="51">
        <f t="shared" si="0"/>
        <v>1977</v>
      </c>
      <c r="G12" s="57">
        <v>13</v>
      </c>
      <c r="H12" s="58">
        <v>13</v>
      </c>
      <c r="I12" s="58">
        <v>4</v>
      </c>
      <c r="J12" s="58">
        <v>3</v>
      </c>
      <c r="K12" s="58">
        <v>0</v>
      </c>
      <c r="L12" s="58">
        <v>2</v>
      </c>
      <c r="M12" s="59">
        <v>1</v>
      </c>
      <c r="N12" s="60">
        <v>0</v>
      </c>
    </row>
    <row r="13" spans="1:14" ht="19.8">
      <c r="A13" s="222" t="s">
        <v>112</v>
      </c>
      <c r="B13" s="51">
        <v>12</v>
      </c>
      <c r="C13" s="56">
        <v>463</v>
      </c>
      <c r="D13" s="56">
        <v>468</v>
      </c>
      <c r="E13" s="186">
        <v>495</v>
      </c>
      <c r="F13" s="51">
        <f t="shared" si="0"/>
        <v>963</v>
      </c>
      <c r="G13" s="56">
        <v>3</v>
      </c>
      <c r="H13" s="58">
        <v>0</v>
      </c>
      <c r="I13" s="58">
        <v>0</v>
      </c>
      <c r="J13" s="58">
        <v>1</v>
      </c>
      <c r="K13" s="58">
        <v>1</v>
      </c>
      <c r="L13" s="58">
        <v>1</v>
      </c>
      <c r="M13" s="59">
        <v>1</v>
      </c>
      <c r="N13" s="60">
        <v>1</v>
      </c>
    </row>
    <row r="14" spans="1:14" ht="19.8">
      <c r="A14" s="222" t="s">
        <v>113</v>
      </c>
      <c r="B14" s="51">
        <v>8</v>
      </c>
      <c r="C14" s="56">
        <v>345</v>
      </c>
      <c r="D14" s="56">
        <v>379</v>
      </c>
      <c r="E14" s="186">
        <v>361</v>
      </c>
      <c r="F14" s="51">
        <f t="shared" si="0"/>
        <v>740</v>
      </c>
      <c r="G14" s="56">
        <v>2</v>
      </c>
      <c r="H14" s="58">
        <v>2</v>
      </c>
      <c r="I14" s="58">
        <v>1</v>
      </c>
      <c r="J14" s="58">
        <v>1</v>
      </c>
      <c r="K14" s="58">
        <v>0</v>
      </c>
      <c r="L14" s="58">
        <v>1</v>
      </c>
      <c r="M14" s="59">
        <v>2</v>
      </c>
      <c r="N14" s="60">
        <v>0</v>
      </c>
    </row>
    <row r="15" spans="1:14" ht="19.8">
      <c r="A15" s="222" t="s">
        <v>114</v>
      </c>
      <c r="B15" s="51">
        <v>17</v>
      </c>
      <c r="C15" s="56">
        <v>754</v>
      </c>
      <c r="D15" s="56">
        <v>706</v>
      </c>
      <c r="E15" s="186">
        <v>788</v>
      </c>
      <c r="F15" s="51">
        <f t="shared" si="0"/>
        <v>1494</v>
      </c>
      <c r="G15" s="56">
        <v>2</v>
      </c>
      <c r="H15" s="58">
        <v>7</v>
      </c>
      <c r="I15" s="58">
        <v>0</v>
      </c>
      <c r="J15" s="58">
        <v>0</v>
      </c>
      <c r="K15" s="58">
        <v>1</v>
      </c>
      <c r="L15" s="58">
        <v>1</v>
      </c>
      <c r="M15" s="59">
        <v>0</v>
      </c>
      <c r="N15" s="60">
        <v>0</v>
      </c>
    </row>
    <row r="16" spans="1:14" ht="19.8">
      <c r="A16" s="222" t="s">
        <v>115</v>
      </c>
      <c r="B16" s="51">
        <v>11</v>
      </c>
      <c r="C16" s="56">
        <v>369</v>
      </c>
      <c r="D16" s="56">
        <v>357</v>
      </c>
      <c r="E16" s="186">
        <v>349</v>
      </c>
      <c r="F16" s="51">
        <f t="shared" si="0"/>
        <v>706</v>
      </c>
      <c r="G16" s="56">
        <v>10</v>
      </c>
      <c r="H16" s="58">
        <v>3</v>
      </c>
      <c r="I16" s="58">
        <v>0</v>
      </c>
      <c r="J16" s="58">
        <v>1</v>
      </c>
      <c r="K16" s="58">
        <v>0</v>
      </c>
      <c r="L16" s="58">
        <v>0</v>
      </c>
      <c r="M16" s="59">
        <v>0</v>
      </c>
      <c r="N16" s="60">
        <v>0</v>
      </c>
    </row>
    <row r="17" spans="1:14" ht="19.8">
      <c r="A17" s="222" t="s">
        <v>116</v>
      </c>
      <c r="B17" s="51">
        <v>22</v>
      </c>
      <c r="C17" s="56">
        <v>1200</v>
      </c>
      <c r="D17" s="56">
        <v>1287</v>
      </c>
      <c r="E17" s="186">
        <v>1408</v>
      </c>
      <c r="F17" s="51">
        <f t="shared" si="0"/>
        <v>2695</v>
      </c>
      <c r="G17" s="56">
        <v>16</v>
      </c>
      <c r="H17" s="58">
        <v>13</v>
      </c>
      <c r="I17" s="58">
        <v>3</v>
      </c>
      <c r="J17" s="58">
        <v>0</v>
      </c>
      <c r="K17" s="58">
        <v>1</v>
      </c>
      <c r="L17" s="58">
        <v>2</v>
      </c>
      <c r="M17" s="59">
        <v>2</v>
      </c>
      <c r="N17" s="60">
        <v>0</v>
      </c>
    </row>
    <row r="18" spans="1:14" ht="19.8">
      <c r="A18" s="222" t="s">
        <v>117</v>
      </c>
      <c r="B18" s="51">
        <v>19</v>
      </c>
      <c r="C18" s="56">
        <v>1573</v>
      </c>
      <c r="D18" s="56">
        <v>1768</v>
      </c>
      <c r="E18" s="186">
        <v>1989</v>
      </c>
      <c r="F18" s="51">
        <f t="shared" si="0"/>
        <v>3757</v>
      </c>
      <c r="G18" s="56">
        <v>22</v>
      </c>
      <c r="H18" s="58">
        <v>22</v>
      </c>
      <c r="I18" s="58">
        <v>3</v>
      </c>
      <c r="J18" s="58">
        <v>6</v>
      </c>
      <c r="K18" s="58">
        <v>0</v>
      </c>
      <c r="L18" s="58">
        <v>3</v>
      </c>
      <c r="M18" s="59">
        <v>2</v>
      </c>
      <c r="N18" s="60">
        <v>1</v>
      </c>
    </row>
    <row r="19" spans="1:14" ht="19.8">
      <c r="A19" s="222" t="s">
        <v>118</v>
      </c>
      <c r="B19" s="51">
        <v>22</v>
      </c>
      <c r="C19" s="56">
        <v>1128</v>
      </c>
      <c r="D19" s="56">
        <v>1275</v>
      </c>
      <c r="E19" s="186">
        <v>1421</v>
      </c>
      <c r="F19" s="51">
        <f t="shared" si="0"/>
        <v>2696</v>
      </c>
      <c r="G19" s="56">
        <v>21</v>
      </c>
      <c r="H19" s="58">
        <v>12</v>
      </c>
      <c r="I19" s="58">
        <v>3</v>
      </c>
      <c r="J19" s="58">
        <v>7</v>
      </c>
      <c r="K19" s="58">
        <v>2</v>
      </c>
      <c r="L19" s="58">
        <v>2</v>
      </c>
      <c r="M19" s="59">
        <v>0</v>
      </c>
      <c r="N19" s="60">
        <v>0</v>
      </c>
    </row>
    <row r="20" spans="1:14" ht="19.8">
      <c r="A20" s="222" t="s">
        <v>119</v>
      </c>
      <c r="B20" s="51">
        <v>19</v>
      </c>
      <c r="C20" s="56">
        <v>790</v>
      </c>
      <c r="D20" s="56">
        <v>863</v>
      </c>
      <c r="E20" s="186">
        <v>1009</v>
      </c>
      <c r="F20" s="51">
        <f t="shared" si="0"/>
        <v>1872</v>
      </c>
      <c r="G20" s="56">
        <v>6</v>
      </c>
      <c r="H20" s="58">
        <v>11</v>
      </c>
      <c r="I20" s="58">
        <v>2</v>
      </c>
      <c r="J20" s="58">
        <v>1</v>
      </c>
      <c r="K20" s="58">
        <v>0</v>
      </c>
      <c r="L20" s="58">
        <v>0</v>
      </c>
      <c r="M20" s="59">
        <v>0</v>
      </c>
      <c r="N20" s="60">
        <v>0</v>
      </c>
    </row>
    <row r="21" spans="1:14" ht="19.8">
      <c r="A21" s="222" t="s">
        <v>120</v>
      </c>
      <c r="B21" s="51">
        <v>21</v>
      </c>
      <c r="C21" s="56">
        <v>1612</v>
      </c>
      <c r="D21" s="56">
        <v>1868</v>
      </c>
      <c r="E21" s="186">
        <v>2149</v>
      </c>
      <c r="F21" s="51">
        <f t="shared" si="0"/>
        <v>4017</v>
      </c>
      <c r="G21" s="56">
        <v>20</v>
      </c>
      <c r="H21" s="58">
        <v>18</v>
      </c>
      <c r="I21" s="58">
        <v>6</v>
      </c>
      <c r="J21" s="58">
        <v>1</v>
      </c>
      <c r="K21" s="58">
        <v>2</v>
      </c>
      <c r="L21" s="58">
        <v>2</v>
      </c>
      <c r="M21" s="59">
        <v>0</v>
      </c>
      <c r="N21" s="60">
        <v>0</v>
      </c>
    </row>
    <row r="22" spans="1:14" ht="19.8">
      <c r="A22" s="222" t="s">
        <v>121</v>
      </c>
      <c r="B22" s="51">
        <v>11</v>
      </c>
      <c r="C22" s="56">
        <v>759</v>
      </c>
      <c r="D22" s="56">
        <v>675</v>
      </c>
      <c r="E22" s="186">
        <v>767</v>
      </c>
      <c r="F22" s="51">
        <f t="shared" si="0"/>
        <v>1442</v>
      </c>
      <c r="G22" s="57">
        <v>2</v>
      </c>
      <c r="H22" s="58">
        <v>11</v>
      </c>
      <c r="I22" s="58">
        <v>7</v>
      </c>
      <c r="J22" s="58">
        <v>9</v>
      </c>
      <c r="K22" s="58">
        <v>0</v>
      </c>
      <c r="L22" s="58">
        <v>1</v>
      </c>
      <c r="M22" s="59">
        <v>1</v>
      </c>
      <c r="N22" s="60">
        <v>0</v>
      </c>
    </row>
    <row r="23" spans="1:14" ht="19.8">
      <c r="A23" s="222" t="s">
        <v>122</v>
      </c>
      <c r="B23" s="51">
        <v>12</v>
      </c>
      <c r="C23" s="56">
        <v>574</v>
      </c>
      <c r="D23" s="56">
        <v>544</v>
      </c>
      <c r="E23" s="186">
        <v>597</v>
      </c>
      <c r="F23" s="51">
        <f t="shared" si="0"/>
        <v>1141</v>
      </c>
      <c r="G23" s="57">
        <v>5</v>
      </c>
      <c r="H23" s="58">
        <v>7</v>
      </c>
      <c r="I23" s="58">
        <v>3</v>
      </c>
      <c r="J23" s="58">
        <v>3</v>
      </c>
      <c r="K23" s="58">
        <v>0</v>
      </c>
      <c r="L23" s="58">
        <v>3</v>
      </c>
      <c r="M23" s="59">
        <v>0</v>
      </c>
      <c r="N23" s="60">
        <v>0</v>
      </c>
    </row>
    <row r="24" spans="1:14" ht="19.8">
      <c r="A24" s="222" t="s">
        <v>123</v>
      </c>
      <c r="B24" s="51">
        <v>12</v>
      </c>
      <c r="C24" s="56">
        <v>438</v>
      </c>
      <c r="D24" s="56">
        <v>441</v>
      </c>
      <c r="E24" s="186">
        <v>398</v>
      </c>
      <c r="F24" s="51">
        <f t="shared" si="0"/>
        <v>839</v>
      </c>
      <c r="G24" s="57">
        <v>1</v>
      </c>
      <c r="H24" s="58">
        <v>6</v>
      </c>
      <c r="I24" s="58">
        <v>0</v>
      </c>
      <c r="J24" s="58">
        <v>3</v>
      </c>
      <c r="K24" s="58">
        <v>0</v>
      </c>
      <c r="L24" s="58">
        <v>2</v>
      </c>
      <c r="M24" s="59">
        <v>0</v>
      </c>
      <c r="N24" s="60">
        <v>0</v>
      </c>
    </row>
    <row r="25" spans="1:14" ht="19.8">
      <c r="A25" s="222" t="s">
        <v>124</v>
      </c>
      <c r="B25" s="51">
        <v>12</v>
      </c>
      <c r="C25" s="56">
        <v>552</v>
      </c>
      <c r="D25" s="56">
        <v>502</v>
      </c>
      <c r="E25" s="186">
        <v>541</v>
      </c>
      <c r="F25" s="51">
        <f t="shared" si="0"/>
        <v>1043</v>
      </c>
      <c r="G25" s="57">
        <v>5</v>
      </c>
      <c r="H25" s="58">
        <v>11</v>
      </c>
      <c r="I25" s="58">
        <v>0</v>
      </c>
      <c r="J25" s="58">
        <v>2</v>
      </c>
      <c r="K25" s="58">
        <v>0</v>
      </c>
      <c r="L25" s="58">
        <v>1</v>
      </c>
      <c r="M25" s="59">
        <v>1</v>
      </c>
      <c r="N25" s="60">
        <v>0</v>
      </c>
    </row>
    <row r="26" spans="1:14" ht="19.8">
      <c r="A26" s="222" t="s">
        <v>125</v>
      </c>
      <c r="B26" s="51">
        <v>22</v>
      </c>
      <c r="C26" s="56">
        <v>1001</v>
      </c>
      <c r="D26" s="56">
        <v>1032</v>
      </c>
      <c r="E26" s="186">
        <v>1058</v>
      </c>
      <c r="F26" s="51">
        <f t="shared" si="0"/>
        <v>2090</v>
      </c>
      <c r="G26" s="57">
        <v>10</v>
      </c>
      <c r="H26" s="58">
        <v>6</v>
      </c>
      <c r="I26" s="58">
        <v>1</v>
      </c>
      <c r="J26" s="58">
        <v>4</v>
      </c>
      <c r="K26" s="58">
        <v>1</v>
      </c>
      <c r="L26" s="58">
        <v>0</v>
      </c>
      <c r="M26" s="59">
        <v>0</v>
      </c>
      <c r="N26" s="60">
        <v>1</v>
      </c>
    </row>
    <row r="27" spans="1:14" ht="19.8">
      <c r="A27" s="222" t="s">
        <v>126</v>
      </c>
      <c r="B27" s="51">
        <v>24</v>
      </c>
      <c r="C27" s="56">
        <v>1628</v>
      </c>
      <c r="D27" s="56">
        <v>1553</v>
      </c>
      <c r="E27" s="186">
        <v>1617</v>
      </c>
      <c r="F27" s="51">
        <f t="shared" si="0"/>
        <v>3170</v>
      </c>
      <c r="G27" s="57">
        <v>16</v>
      </c>
      <c r="H27" s="58">
        <v>17</v>
      </c>
      <c r="I27" s="58">
        <v>13</v>
      </c>
      <c r="J27" s="58">
        <v>5</v>
      </c>
      <c r="K27" s="58">
        <v>1</v>
      </c>
      <c r="L27" s="58">
        <v>3</v>
      </c>
      <c r="M27" s="59">
        <v>0</v>
      </c>
      <c r="N27" s="60">
        <v>1</v>
      </c>
    </row>
    <row r="28" spans="1:14" ht="19.8">
      <c r="A28" s="222" t="s">
        <v>127</v>
      </c>
      <c r="B28" s="51">
        <v>10</v>
      </c>
      <c r="C28" s="56">
        <v>352</v>
      </c>
      <c r="D28" s="56">
        <v>341</v>
      </c>
      <c r="E28" s="186">
        <v>358</v>
      </c>
      <c r="F28" s="51">
        <f t="shared" si="0"/>
        <v>699</v>
      </c>
      <c r="G28" s="57">
        <v>5</v>
      </c>
      <c r="H28" s="58">
        <v>3</v>
      </c>
      <c r="I28" s="58">
        <v>0</v>
      </c>
      <c r="J28" s="58">
        <v>0</v>
      </c>
      <c r="K28" s="58">
        <v>0</v>
      </c>
      <c r="L28" s="58">
        <v>0</v>
      </c>
      <c r="M28" s="59">
        <v>0</v>
      </c>
      <c r="N28" s="60">
        <v>0</v>
      </c>
    </row>
    <row r="29" spans="1:14" ht="19.8">
      <c r="A29" s="222" t="s">
        <v>128</v>
      </c>
      <c r="B29" s="51">
        <v>13</v>
      </c>
      <c r="C29" s="56">
        <v>549</v>
      </c>
      <c r="D29" s="56">
        <v>509</v>
      </c>
      <c r="E29" s="186">
        <v>599</v>
      </c>
      <c r="F29" s="51">
        <f t="shared" si="0"/>
        <v>1108</v>
      </c>
      <c r="G29" s="57">
        <v>14</v>
      </c>
      <c r="H29" s="58">
        <v>12</v>
      </c>
      <c r="I29" s="58">
        <v>4</v>
      </c>
      <c r="J29" s="58">
        <v>1</v>
      </c>
      <c r="K29" s="58">
        <v>0</v>
      </c>
      <c r="L29" s="58">
        <v>1</v>
      </c>
      <c r="M29" s="59">
        <v>1</v>
      </c>
      <c r="N29" s="60">
        <v>0</v>
      </c>
    </row>
    <row r="30" spans="1:14" ht="19.8">
      <c r="A30" s="222" t="s">
        <v>129</v>
      </c>
      <c r="B30" s="51">
        <v>10</v>
      </c>
      <c r="C30" s="56">
        <v>615</v>
      </c>
      <c r="D30" s="56">
        <v>506</v>
      </c>
      <c r="E30" s="186">
        <v>551</v>
      </c>
      <c r="F30" s="51">
        <f t="shared" si="0"/>
        <v>1057</v>
      </c>
      <c r="G30" s="57">
        <v>3</v>
      </c>
      <c r="H30" s="58">
        <v>6</v>
      </c>
      <c r="I30" s="58">
        <v>1</v>
      </c>
      <c r="J30" s="58">
        <v>1</v>
      </c>
      <c r="K30" s="58">
        <v>0</v>
      </c>
      <c r="L30" s="58">
        <v>2</v>
      </c>
      <c r="M30" s="59">
        <v>1</v>
      </c>
      <c r="N30" s="60">
        <v>0</v>
      </c>
    </row>
    <row r="31" spans="1:14" ht="19.8">
      <c r="A31" s="222" t="s">
        <v>130</v>
      </c>
      <c r="B31" s="51">
        <v>10</v>
      </c>
      <c r="C31" s="56">
        <v>522</v>
      </c>
      <c r="D31" s="56">
        <v>466</v>
      </c>
      <c r="E31" s="186">
        <v>494</v>
      </c>
      <c r="F31" s="51">
        <f t="shared" si="0"/>
        <v>960</v>
      </c>
      <c r="G31" s="57">
        <v>12</v>
      </c>
      <c r="H31" s="58">
        <v>2</v>
      </c>
      <c r="I31" s="58">
        <v>3</v>
      </c>
      <c r="J31" s="58">
        <v>0</v>
      </c>
      <c r="K31" s="58">
        <v>0</v>
      </c>
      <c r="L31" s="58">
        <v>0</v>
      </c>
      <c r="M31" s="59">
        <v>2</v>
      </c>
      <c r="N31" s="60">
        <v>0</v>
      </c>
    </row>
    <row r="32" spans="1:14" ht="19.8">
      <c r="A32" s="222" t="s">
        <v>131</v>
      </c>
      <c r="B32" s="51">
        <v>11</v>
      </c>
      <c r="C32" s="56">
        <v>484</v>
      </c>
      <c r="D32" s="56">
        <v>468</v>
      </c>
      <c r="E32" s="186">
        <v>488</v>
      </c>
      <c r="F32" s="51">
        <f t="shared" si="0"/>
        <v>956</v>
      </c>
      <c r="G32" s="57">
        <v>1</v>
      </c>
      <c r="H32" s="58">
        <v>4</v>
      </c>
      <c r="I32" s="58">
        <v>0</v>
      </c>
      <c r="J32" s="58">
        <v>1</v>
      </c>
      <c r="K32" s="58">
        <v>0</v>
      </c>
      <c r="L32" s="58">
        <v>0</v>
      </c>
      <c r="M32" s="59">
        <v>1</v>
      </c>
      <c r="N32" s="60">
        <v>0</v>
      </c>
    </row>
    <row r="33" spans="1:14" ht="19.8">
      <c r="A33" s="222" t="s">
        <v>132</v>
      </c>
      <c r="B33" s="51">
        <v>12</v>
      </c>
      <c r="C33" s="56">
        <v>492</v>
      </c>
      <c r="D33" s="56">
        <v>434</v>
      </c>
      <c r="E33" s="186">
        <v>447</v>
      </c>
      <c r="F33" s="51">
        <f t="shared" si="0"/>
        <v>881</v>
      </c>
      <c r="G33" s="57">
        <v>4</v>
      </c>
      <c r="H33" s="58">
        <v>4</v>
      </c>
      <c r="I33" s="58">
        <v>0</v>
      </c>
      <c r="J33" s="58">
        <v>0</v>
      </c>
      <c r="K33" s="58">
        <v>0</v>
      </c>
      <c r="L33" s="58">
        <v>4</v>
      </c>
      <c r="M33" s="59">
        <v>0</v>
      </c>
      <c r="N33" s="60">
        <v>0</v>
      </c>
    </row>
    <row r="34" spans="1:14" ht="19.8">
      <c r="A34" s="222" t="s">
        <v>133</v>
      </c>
      <c r="B34" s="51">
        <v>11</v>
      </c>
      <c r="C34" s="56">
        <v>393</v>
      </c>
      <c r="D34" s="56">
        <v>367</v>
      </c>
      <c r="E34" s="186">
        <v>423</v>
      </c>
      <c r="F34" s="51">
        <f t="shared" si="0"/>
        <v>790</v>
      </c>
      <c r="G34" s="57">
        <v>0</v>
      </c>
      <c r="H34" s="58">
        <v>3</v>
      </c>
      <c r="I34" s="58">
        <v>1</v>
      </c>
      <c r="J34" s="58">
        <v>0</v>
      </c>
      <c r="K34" s="58">
        <v>0</v>
      </c>
      <c r="L34" s="58">
        <v>0</v>
      </c>
      <c r="M34" s="59">
        <v>0</v>
      </c>
      <c r="N34" s="60">
        <v>0</v>
      </c>
    </row>
    <row r="35" spans="1:14" ht="19.8">
      <c r="A35" s="222" t="s">
        <v>134</v>
      </c>
      <c r="B35" s="51">
        <v>6</v>
      </c>
      <c r="C35" s="56">
        <v>336</v>
      </c>
      <c r="D35" s="56">
        <v>341</v>
      </c>
      <c r="E35" s="186">
        <v>388</v>
      </c>
      <c r="F35" s="51">
        <f t="shared" si="0"/>
        <v>729</v>
      </c>
      <c r="G35" s="57">
        <v>1</v>
      </c>
      <c r="H35" s="58">
        <v>1</v>
      </c>
      <c r="I35" s="58">
        <v>2</v>
      </c>
      <c r="J35" s="58">
        <v>4</v>
      </c>
      <c r="K35" s="58">
        <v>0</v>
      </c>
      <c r="L35" s="58">
        <v>1</v>
      </c>
      <c r="M35" s="59">
        <v>0</v>
      </c>
      <c r="N35" s="60">
        <v>0</v>
      </c>
    </row>
    <row r="36" spans="1:14" ht="19.8">
      <c r="A36" s="222" t="s">
        <v>135</v>
      </c>
      <c r="B36" s="51">
        <v>16</v>
      </c>
      <c r="C36" s="56">
        <v>619</v>
      </c>
      <c r="D36" s="56">
        <v>593</v>
      </c>
      <c r="E36" s="186">
        <v>616</v>
      </c>
      <c r="F36" s="51">
        <f t="shared" si="0"/>
        <v>1209</v>
      </c>
      <c r="G36" s="57">
        <v>2</v>
      </c>
      <c r="H36" s="58">
        <v>4</v>
      </c>
      <c r="I36" s="58">
        <v>2</v>
      </c>
      <c r="J36" s="58">
        <v>3</v>
      </c>
      <c r="K36" s="58">
        <v>0</v>
      </c>
      <c r="L36" s="58">
        <v>2</v>
      </c>
      <c r="M36" s="59">
        <v>0</v>
      </c>
      <c r="N36" s="60">
        <v>0</v>
      </c>
    </row>
    <row r="37" spans="1:14" ht="19.8">
      <c r="A37" s="221" t="s">
        <v>136</v>
      </c>
      <c r="B37" s="51">
        <f t="shared" ref="B37:N37" si="1">SUM(B5:B36)</f>
        <v>447</v>
      </c>
      <c r="C37" s="51">
        <f t="shared" si="1"/>
        <v>23705</v>
      </c>
      <c r="D37" s="51">
        <f t="shared" si="1"/>
        <v>23499</v>
      </c>
      <c r="E37" s="51">
        <f t="shared" si="1"/>
        <v>25998</v>
      </c>
      <c r="F37" s="51">
        <f t="shared" si="1"/>
        <v>49497</v>
      </c>
      <c r="G37" s="51">
        <f t="shared" si="1"/>
        <v>258</v>
      </c>
      <c r="H37" s="51">
        <f t="shared" si="1"/>
        <v>251</v>
      </c>
      <c r="I37" s="51">
        <f t="shared" si="1"/>
        <v>72</v>
      </c>
      <c r="J37" s="51">
        <f t="shared" si="1"/>
        <v>72</v>
      </c>
      <c r="K37" s="51">
        <f t="shared" si="1"/>
        <v>12</v>
      </c>
      <c r="L37" s="51">
        <f t="shared" si="1"/>
        <v>45</v>
      </c>
      <c r="M37" s="52">
        <f t="shared" si="1"/>
        <v>17</v>
      </c>
      <c r="N37" s="54">
        <f t="shared" si="1"/>
        <v>7</v>
      </c>
    </row>
    <row r="38" spans="1:14" s="164" customFormat="1" ht="26.25" customHeight="1">
      <c r="A38" s="282" t="s">
        <v>34</v>
      </c>
      <c r="B38" s="283"/>
      <c r="C38" s="93">
        <f>C37</f>
        <v>23705</v>
      </c>
      <c r="D38" s="93" t="s">
        <v>35</v>
      </c>
      <c r="E38" s="93" t="s">
        <v>36</v>
      </c>
      <c r="F38" s="93"/>
      <c r="G38" s="93">
        <f>F37</f>
        <v>49497</v>
      </c>
      <c r="H38" s="93" t="s">
        <v>37</v>
      </c>
      <c r="I38" s="93"/>
      <c r="J38" s="93"/>
      <c r="K38" s="93" t="s">
        <v>90</v>
      </c>
      <c r="L38" s="93"/>
      <c r="M38" s="94"/>
      <c r="N38" s="95"/>
    </row>
    <row r="39" spans="1:14" s="164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v>1612</v>
      </c>
      <c r="F39" s="146">
        <f>MAX(F5:F36)</f>
        <v>4017</v>
      </c>
      <c r="G39" s="88"/>
      <c r="H39" s="149" t="str">
        <f>ADDRESS(MATCH(MAX(F5:F36),F5:F36,0)+4,1)</f>
        <v>$A$21</v>
      </c>
      <c r="I39" s="88"/>
      <c r="J39" s="88"/>
      <c r="K39" s="88"/>
      <c r="L39" s="88"/>
      <c r="M39" s="142"/>
      <c r="N39" s="143"/>
    </row>
    <row r="40" spans="1:14" s="164" customFormat="1" ht="26.25" customHeight="1">
      <c r="A40" s="245" t="s">
        <v>103</v>
      </c>
      <c r="B40" s="246"/>
      <c r="C40" s="160" t="str">
        <f ca="1">INDIRECT(H40,TRUE)</f>
        <v>德政</v>
      </c>
      <c r="D40" s="161" t="s">
        <v>89</v>
      </c>
      <c r="E40" s="147">
        <f>MIN(C5:C36)</f>
        <v>336</v>
      </c>
      <c r="F40" s="148">
        <f>MIN(F5:F36)</f>
        <v>668</v>
      </c>
      <c r="G40" s="88"/>
      <c r="H40" s="149" t="str">
        <f>ADDRESS(MATCH(MIN(F5:F36),F5:F36,0)+4,1)</f>
        <v>$A$10</v>
      </c>
      <c r="I40" s="88"/>
      <c r="J40" s="88"/>
      <c r="K40" s="88"/>
      <c r="L40" s="88"/>
      <c r="M40" s="142"/>
      <c r="N40" s="143"/>
    </row>
    <row r="41" spans="1:14" s="165" customFormat="1" ht="24.9" customHeight="1">
      <c r="A41" s="269" t="s">
        <v>11</v>
      </c>
      <c r="B41" s="270"/>
      <c r="C41" s="273">
        <f>SUM(G41,G42)</f>
        <v>267</v>
      </c>
      <c r="D41" s="275" t="s">
        <v>10</v>
      </c>
      <c r="E41" s="80" t="s">
        <v>12</v>
      </c>
      <c r="F41" s="80"/>
      <c r="G41" s="80">
        <v>123</v>
      </c>
      <c r="H41" s="80" t="s">
        <v>10</v>
      </c>
      <c r="I41" s="80"/>
      <c r="J41" s="80"/>
      <c r="K41" s="81"/>
      <c r="L41" s="81"/>
      <c r="M41" s="82"/>
      <c r="N41" s="83"/>
    </row>
    <row r="42" spans="1:14" s="166" customFormat="1" ht="24.9" customHeight="1">
      <c r="A42" s="271"/>
      <c r="B42" s="272"/>
      <c r="C42" s="274"/>
      <c r="D42" s="276"/>
      <c r="E42" s="84" t="s">
        <v>13</v>
      </c>
      <c r="F42" s="84"/>
      <c r="G42" s="84">
        <v>144</v>
      </c>
      <c r="H42" s="84" t="s">
        <v>10</v>
      </c>
      <c r="I42" s="84"/>
      <c r="J42" s="84"/>
      <c r="K42" s="85"/>
      <c r="L42" s="85"/>
      <c r="M42" s="86"/>
      <c r="N42" s="87"/>
    </row>
    <row r="43" spans="1:14" s="166" customFormat="1" ht="24.9" customHeight="1">
      <c r="A43" s="241" t="s">
        <v>17</v>
      </c>
      <c r="B43" s="247"/>
      <c r="C43" s="250">
        <f>K37</f>
        <v>12</v>
      </c>
      <c r="D43" s="250" t="s">
        <v>10</v>
      </c>
      <c r="E43" s="207" t="s">
        <v>164</v>
      </c>
      <c r="F43" s="80"/>
      <c r="G43" s="80"/>
      <c r="H43" s="80"/>
      <c r="I43" s="80"/>
      <c r="J43" s="80"/>
      <c r="K43" s="211"/>
      <c r="L43" s="211"/>
      <c r="M43" s="212"/>
      <c r="N43" s="213"/>
    </row>
    <row r="44" spans="1:14" s="167" customFormat="1" ht="24.9" customHeight="1">
      <c r="A44" s="287"/>
      <c r="B44" s="288"/>
      <c r="C44" s="289"/>
      <c r="D44" s="289"/>
      <c r="E44" s="207" t="s">
        <v>98</v>
      </c>
      <c r="F44" s="214"/>
      <c r="G44" s="214"/>
      <c r="H44" s="214"/>
      <c r="I44" s="214"/>
      <c r="J44" s="214"/>
      <c r="K44" s="214"/>
      <c r="L44" s="214"/>
      <c r="M44" s="214"/>
      <c r="N44" s="215"/>
    </row>
    <row r="45" spans="1:14" s="168" customFormat="1" ht="26.25" customHeight="1">
      <c r="A45" s="282" t="s">
        <v>41</v>
      </c>
      <c r="B45" s="283"/>
      <c r="C45" s="93">
        <f>L37</f>
        <v>45</v>
      </c>
      <c r="D45" s="93" t="s">
        <v>37</v>
      </c>
      <c r="E45" s="93"/>
      <c r="F45" s="93"/>
      <c r="G45" s="103"/>
      <c r="H45" s="93"/>
      <c r="I45" s="93"/>
      <c r="J45" s="93"/>
      <c r="K45" s="104"/>
      <c r="L45" s="104"/>
      <c r="M45" s="105"/>
      <c r="N45" s="106"/>
    </row>
    <row r="46" spans="1:14" s="169" customFormat="1" ht="26.25" customHeight="1">
      <c r="A46" s="282" t="s">
        <v>14</v>
      </c>
      <c r="B46" s="283"/>
      <c r="C46" s="93">
        <f>M37</f>
        <v>17</v>
      </c>
      <c r="D46" s="93" t="s">
        <v>42</v>
      </c>
      <c r="E46" s="93" t="s">
        <v>183</v>
      </c>
      <c r="F46" s="93"/>
      <c r="G46" s="93"/>
      <c r="H46" s="93"/>
      <c r="I46" s="93"/>
      <c r="J46" s="93"/>
      <c r="K46" s="104"/>
      <c r="L46" s="104"/>
      <c r="M46" s="105"/>
      <c r="N46" s="106"/>
    </row>
    <row r="47" spans="1:14" s="170" customFormat="1" ht="26.25" customHeight="1">
      <c r="A47" s="280" t="s">
        <v>148</v>
      </c>
      <c r="B47" s="281"/>
      <c r="C47" s="93">
        <f>N37</f>
        <v>7</v>
      </c>
      <c r="D47" s="93" t="s">
        <v>42</v>
      </c>
      <c r="E47" s="93" t="s">
        <v>141</v>
      </c>
      <c r="F47" s="93"/>
      <c r="G47" s="93"/>
      <c r="H47" s="93"/>
      <c r="I47" s="93"/>
      <c r="J47" s="93"/>
      <c r="K47" s="104"/>
      <c r="L47" s="104"/>
      <c r="M47" s="105"/>
      <c r="N47" s="106"/>
    </row>
    <row r="48" spans="1:14" s="168" customFormat="1" ht="26.25" customHeight="1">
      <c r="A48" s="245" t="s">
        <v>101</v>
      </c>
      <c r="B48" s="246"/>
      <c r="C48" s="93">
        <f>G37</f>
        <v>258</v>
      </c>
      <c r="D48" s="107" t="s">
        <v>37</v>
      </c>
      <c r="E48" s="93" t="s">
        <v>43</v>
      </c>
      <c r="F48" s="93"/>
      <c r="G48" s="93">
        <f>H37</f>
        <v>251</v>
      </c>
      <c r="H48" s="107" t="s">
        <v>37</v>
      </c>
      <c r="I48" s="93"/>
      <c r="J48" s="93"/>
      <c r="K48" s="104"/>
      <c r="L48" s="104"/>
      <c r="M48" s="105"/>
      <c r="N48" s="106"/>
    </row>
    <row r="49" spans="1:14" s="171" customFormat="1" ht="26.25" customHeight="1" thickBot="1">
      <c r="A49" s="290" t="str">
        <f>IF(C49&gt;0," 本月戶數增加","本月戶數減少")</f>
        <v xml:space="preserve"> 本月戶數增加</v>
      </c>
      <c r="B49" s="277"/>
      <c r="C49" s="108">
        <f>C37-'11306'!C37</f>
        <v>27</v>
      </c>
      <c r="D49" s="162" t="str">
        <f>IF(E49&gt;0,"男增加","男減少")</f>
        <v>男減少</v>
      </c>
      <c r="E49" s="110">
        <f>D37-'11306'!D37</f>
        <v>-16</v>
      </c>
      <c r="F49" s="111" t="str">
        <f>IF(G49&gt;0,"女增加","女減少")</f>
        <v>女減少</v>
      </c>
      <c r="G49" s="110">
        <f>E37-'11306'!E37</f>
        <v>-10</v>
      </c>
      <c r="H49" s="112"/>
      <c r="I49" s="277" t="str">
        <f>IF(K49&gt;0,"總人口數增加","總人口數減少")</f>
        <v>總人口數減少</v>
      </c>
      <c r="J49" s="277"/>
      <c r="K49" s="110">
        <f>F37-'11306'!F37</f>
        <v>-26</v>
      </c>
      <c r="L49" s="112"/>
      <c r="M49" s="113"/>
      <c r="N49" s="114"/>
    </row>
    <row r="50" spans="1:14">
      <c r="C50" s="172"/>
      <c r="L50" s="172"/>
    </row>
    <row r="51" spans="1:14">
      <c r="L51" s="172"/>
    </row>
    <row r="52" spans="1:14">
      <c r="L52" s="172"/>
    </row>
    <row r="53" spans="1:14">
      <c r="L53" s="172"/>
    </row>
    <row r="54" spans="1:14">
      <c r="L54" s="172"/>
    </row>
    <row r="55" spans="1:14">
      <c r="L55" s="172"/>
    </row>
    <row r="56" spans="1:14">
      <c r="L56" s="172"/>
    </row>
  </sheetData>
  <mergeCells count="28">
    <mergeCell ref="A48:B48"/>
    <mergeCell ref="A43:B44"/>
    <mergeCell ref="C43:C44"/>
    <mergeCell ref="D43:D44"/>
    <mergeCell ref="A49:B49"/>
    <mergeCell ref="I49:J49"/>
    <mergeCell ref="A1:L1"/>
    <mergeCell ref="I3:I4"/>
    <mergeCell ref="B3:B4"/>
    <mergeCell ref="C3:C4"/>
    <mergeCell ref="G3:G4"/>
    <mergeCell ref="J3:J4"/>
    <mergeCell ref="H3:H4"/>
    <mergeCell ref="A47:B47"/>
    <mergeCell ref="A45:B45"/>
    <mergeCell ref="K2:N2"/>
    <mergeCell ref="A46:B46"/>
    <mergeCell ref="A38:B38"/>
    <mergeCell ref="A3:A4"/>
    <mergeCell ref="K3:K4"/>
    <mergeCell ref="L3:L4"/>
    <mergeCell ref="M3:M4"/>
    <mergeCell ref="N3:N4"/>
    <mergeCell ref="A39:B39"/>
    <mergeCell ref="A40:B40"/>
    <mergeCell ref="A41:B42"/>
    <mergeCell ref="C41:C42"/>
    <mergeCell ref="D41:D42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workbookViewId="0">
      <pane ySplit="4" topLeftCell="A5" activePane="bottomLeft" state="frozen"/>
      <selection pane="bottomLeft" sqref="A1:L1"/>
    </sheetView>
  </sheetViews>
  <sheetFormatPr defaultColWidth="9" defaultRowHeight="16.2"/>
  <cols>
    <col min="1" max="1" width="11.33203125" style="163" customWidth="1"/>
    <col min="2" max="2" width="12.44140625" style="29" customWidth="1"/>
    <col min="3" max="3" width="11.33203125" style="29" customWidth="1"/>
    <col min="4" max="6" width="9.6640625" style="29" customWidth="1"/>
    <col min="7" max="10" width="8.6640625" style="29" customWidth="1"/>
    <col min="11" max="14" width="7.6640625" style="29" customWidth="1"/>
    <col min="15" max="16384" width="9" style="29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47"/>
      <c r="N1" s="47"/>
    </row>
    <row r="2" spans="1:14" ht="28.5" customHeight="1" thickBot="1">
      <c r="A2" s="48"/>
      <c r="B2" s="49"/>
      <c r="C2" s="47"/>
      <c r="D2" s="49"/>
      <c r="E2" s="49"/>
      <c r="F2" s="49"/>
      <c r="G2" s="49"/>
      <c r="H2" s="49"/>
      <c r="I2" s="49"/>
      <c r="J2" s="53"/>
      <c r="K2" s="284" t="s">
        <v>159</v>
      </c>
      <c r="L2" s="284"/>
      <c r="M2" s="284"/>
      <c r="N2" s="284"/>
    </row>
    <row r="3" spans="1:14" ht="19.8">
      <c r="A3" s="295" t="s">
        <v>81</v>
      </c>
      <c r="B3" s="291" t="s">
        <v>82</v>
      </c>
      <c r="C3" s="291" t="s">
        <v>44</v>
      </c>
      <c r="D3" s="193" t="s">
        <v>10</v>
      </c>
      <c r="E3" s="194" t="s">
        <v>93</v>
      </c>
      <c r="F3" s="195" t="s">
        <v>94</v>
      </c>
      <c r="G3" s="291" t="s">
        <v>5</v>
      </c>
      <c r="H3" s="291" t="s">
        <v>4</v>
      </c>
      <c r="I3" s="291" t="s">
        <v>6</v>
      </c>
      <c r="J3" s="291" t="s">
        <v>7</v>
      </c>
      <c r="K3" s="291" t="s">
        <v>45</v>
      </c>
      <c r="L3" s="291" t="s">
        <v>46</v>
      </c>
      <c r="M3" s="297" t="s">
        <v>144</v>
      </c>
      <c r="N3" s="299" t="s">
        <v>146</v>
      </c>
    </row>
    <row r="4" spans="1:14" s="163" customFormat="1" ht="19.8">
      <c r="A4" s="296"/>
      <c r="B4" s="292"/>
      <c r="C4" s="292"/>
      <c r="D4" s="55" t="s">
        <v>1</v>
      </c>
      <c r="E4" s="55" t="s">
        <v>2</v>
      </c>
      <c r="F4" s="55" t="s">
        <v>3</v>
      </c>
      <c r="G4" s="292"/>
      <c r="H4" s="292"/>
      <c r="I4" s="292"/>
      <c r="J4" s="292"/>
      <c r="K4" s="292"/>
      <c r="L4" s="292"/>
      <c r="M4" s="298"/>
      <c r="N4" s="300"/>
    </row>
    <row r="5" spans="1:14" ht="19.8">
      <c r="A5" s="222" t="s">
        <v>104</v>
      </c>
      <c r="B5" s="196">
        <v>15</v>
      </c>
      <c r="C5" s="197">
        <v>946</v>
      </c>
      <c r="D5" s="197">
        <v>862</v>
      </c>
      <c r="E5" s="197">
        <v>994</v>
      </c>
      <c r="F5" s="56">
        <f t="shared" ref="F5:F36" si="0">SUM(D5:E5)</f>
        <v>1856</v>
      </c>
      <c r="G5" s="57">
        <v>6</v>
      </c>
      <c r="H5" s="58">
        <v>6</v>
      </c>
      <c r="I5" s="58">
        <v>0</v>
      </c>
      <c r="J5" s="58">
        <v>2</v>
      </c>
      <c r="K5" s="58">
        <v>1</v>
      </c>
      <c r="L5" s="58">
        <v>2</v>
      </c>
      <c r="M5" s="59">
        <v>0</v>
      </c>
      <c r="N5" s="60">
        <v>0</v>
      </c>
    </row>
    <row r="6" spans="1:14" ht="19.8">
      <c r="A6" s="222" t="s">
        <v>105</v>
      </c>
      <c r="B6" s="197">
        <v>11</v>
      </c>
      <c r="C6" s="197">
        <v>565</v>
      </c>
      <c r="D6" s="197">
        <v>490</v>
      </c>
      <c r="E6" s="197">
        <v>567</v>
      </c>
      <c r="F6" s="56">
        <f t="shared" si="0"/>
        <v>1057</v>
      </c>
      <c r="G6" s="57">
        <v>6</v>
      </c>
      <c r="H6" s="58">
        <v>6</v>
      </c>
      <c r="I6" s="58">
        <v>1</v>
      </c>
      <c r="J6" s="58">
        <v>1</v>
      </c>
      <c r="K6" s="58">
        <v>0</v>
      </c>
      <c r="L6" s="58">
        <v>2</v>
      </c>
      <c r="M6" s="59">
        <v>1</v>
      </c>
      <c r="N6" s="60">
        <v>0</v>
      </c>
    </row>
    <row r="7" spans="1:14" ht="19.8">
      <c r="A7" s="222" t="s">
        <v>106</v>
      </c>
      <c r="B7" s="197">
        <v>17</v>
      </c>
      <c r="C7" s="197">
        <v>1528</v>
      </c>
      <c r="D7" s="197">
        <v>1456</v>
      </c>
      <c r="E7" s="197">
        <v>1806</v>
      </c>
      <c r="F7" s="56">
        <f t="shared" si="0"/>
        <v>3262</v>
      </c>
      <c r="G7" s="57">
        <v>19</v>
      </c>
      <c r="H7" s="58">
        <v>27</v>
      </c>
      <c r="I7" s="58">
        <v>7</v>
      </c>
      <c r="J7" s="58">
        <v>7</v>
      </c>
      <c r="K7" s="58">
        <v>0</v>
      </c>
      <c r="L7" s="58">
        <v>3</v>
      </c>
      <c r="M7" s="59">
        <v>0</v>
      </c>
      <c r="N7" s="60">
        <v>0</v>
      </c>
    </row>
    <row r="8" spans="1:14" ht="19.8">
      <c r="A8" s="222" t="s">
        <v>107</v>
      </c>
      <c r="B8" s="197">
        <v>15</v>
      </c>
      <c r="C8" s="197">
        <v>540</v>
      </c>
      <c r="D8" s="197">
        <v>530</v>
      </c>
      <c r="E8" s="197">
        <v>563</v>
      </c>
      <c r="F8" s="56">
        <f t="shared" si="0"/>
        <v>1093</v>
      </c>
      <c r="G8" s="57">
        <v>8</v>
      </c>
      <c r="H8" s="58">
        <v>9</v>
      </c>
      <c r="I8" s="58">
        <v>2</v>
      </c>
      <c r="J8" s="58">
        <v>3</v>
      </c>
      <c r="K8" s="58">
        <v>0</v>
      </c>
      <c r="L8" s="58">
        <v>0</v>
      </c>
      <c r="M8" s="59">
        <v>0</v>
      </c>
      <c r="N8" s="60">
        <v>0</v>
      </c>
    </row>
    <row r="9" spans="1:14" ht="19.8">
      <c r="A9" s="222" t="s">
        <v>108</v>
      </c>
      <c r="B9" s="197">
        <v>17</v>
      </c>
      <c r="C9" s="197">
        <v>683</v>
      </c>
      <c r="D9" s="197">
        <v>652</v>
      </c>
      <c r="E9" s="197">
        <v>748</v>
      </c>
      <c r="F9" s="56">
        <f t="shared" si="0"/>
        <v>1400</v>
      </c>
      <c r="G9" s="57">
        <v>10</v>
      </c>
      <c r="H9" s="58">
        <v>14</v>
      </c>
      <c r="I9" s="58">
        <v>2</v>
      </c>
      <c r="J9" s="58">
        <v>1</v>
      </c>
      <c r="K9" s="58">
        <v>0</v>
      </c>
      <c r="L9" s="58">
        <v>1</v>
      </c>
      <c r="M9" s="59">
        <v>0</v>
      </c>
      <c r="N9" s="60">
        <v>1</v>
      </c>
    </row>
    <row r="10" spans="1:14" ht="19.8">
      <c r="A10" s="222" t="s">
        <v>109</v>
      </c>
      <c r="B10" s="197">
        <v>7</v>
      </c>
      <c r="C10" s="197">
        <v>337</v>
      </c>
      <c r="D10" s="197">
        <v>307</v>
      </c>
      <c r="E10" s="197">
        <v>367</v>
      </c>
      <c r="F10" s="56">
        <f t="shared" si="0"/>
        <v>674</v>
      </c>
      <c r="G10" s="57">
        <v>7</v>
      </c>
      <c r="H10" s="58">
        <v>3</v>
      </c>
      <c r="I10" s="58">
        <v>3</v>
      </c>
      <c r="J10" s="58">
        <v>1</v>
      </c>
      <c r="K10" s="58">
        <v>0</v>
      </c>
      <c r="L10" s="58">
        <v>0</v>
      </c>
      <c r="M10" s="59">
        <v>0</v>
      </c>
      <c r="N10" s="60">
        <v>0</v>
      </c>
    </row>
    <row r="11" spans="1:14" ht="19.8">
      <c r="A11" s="222" t="s">
        <v>110</v>
      </c>
      <c r="B11" s="197">
        <v>7</v>
      </c>
      <c r="C11" s="197">
        <v>620</v>
      </c>
      <c r="D11" s="197">
        <v>481</v>
      </c>
      <c r="E11" s="197">
        <v>621</v>
      </c>
      <c r="F11" s="56">
        <f t="shared" si="0"/>
        <v>1102</v>
      </c>
      <c r="G11" s="57">
        <v>5</v>
      </c>
      <c r="H11" s="58">
        <v>9</v>
      </c>
      <c r="I11" s="58">
        <v>4</v>
      </c>
      <c r="J11" s="58">
        <v>6</v>
      </c>
      <c r="K11" s="58">
        <v>0</v>
      </c>
      <c r="L11" s="58">
        <v>0</v>
      </c>
      <c r="M11" s="59">
        <v>0</v>
      </c>
      <c r="N11" s="60">
        <v>3</v>
      </c>
    </row>
    <row r="12" spans="1:14" ht="19.8">
      <c r="A12" s="222" t="s">
        <v>111</v>
      </c>
      <c r="B12" s="197">
        <v>15</v>
      </c>
      <c r="C12" s="197">
        <v>952</v>
      </c>
      <c r="D12" s="197">
        <v>962</v>
      </c>
      <c r="E12" s="197">
        <v>1016</v>
      </c>
      <c r="F12" s="56">
        <f t="shared" si="0"/>
        <v>1978</v>
      </c>
      <c r="G12" s="57">
        <v>8</v>
      </c>
      <c r="H12" s="58">
        <v>13</v>
      </c>
      <c r="I12" s="58">
        <v>8</v>
      </c>
      <c r="J12" s="58">
        <v>2</v>
      </c>
      <c r="K12" s="58">
        <v>2</v>
      </c>
      <c r="L12" s="58">
        <v>2</v>
      </c>
      <c r="M12" s="59">
        <v>1</v>
      </c>
      <c r="N12" s="60">
        <v>0</v>
      </c>
    </row>
    <row r="13" spans="1:14" ht="19.8">
      <c r="A13" s="222" t="s">
        <v>112</v>
      </c>
      <c r="B13" s="197">
        <v>12</v>
      </c>
      <c r="C13" s="197">
        <v>468</v>
      </c>
      <c r="D13" s="197">
        <v>470</v>
      </c>
      <c r="E13" s="197">
        <v>494</v>
      </c>
      <c r="F13" s="56">
        <f t="shared" si="0"/>
        <v>964</v>
      </c>
      <c r="G13" s="57">
        <v>7</v>
      </c>
      <c r="H13" s="58">
        <v>8</v>
      </c>
      <c r="I13" s="58">
        <v>4</v>
      </c>
      <c r="J13" s="58">
        <v>0</v>
      </c>
      <c r="K13" s="58">
        <v>0</v>
      </c>
      <c r="L13" s="58">
        <v>2</v>
      </c>
      <c r="M13" s="59">
        <v>0</v>
      </c>
      <c r="N13" s="60">
        <v>0</v>
      </c>
    </row>
    <row r="14" spans="1:14" ht="19.8">
      <c r="A14" s="222" t="s">
        <v>113</v>
      </c>
      <c r="B14" s="197">
        <v>8</v>
      </c>
      <c r="C14" s="197">
        <v>347</v>
      </c>
      <c r="D14" s="197">
        <v>382</v>
      </c>
      <c r="E14" s="197">
        <v>361</v>
      </c>
      <c r="F14" s="56">
        <f t="shared" si="0"/>
        <v>743</v>
      </c>
      <c r="G14" s="57">
        <v>5</v>
      </c>
      <c r="H14" s="58">
        <v>2</v>
      </c>
      <c r="I14" s="58">
        <v>0</v>
      </c>
      <c r="J14" s="58">
        <v>0</v>
      </c>
      <c r="K14" s="58">
        <v>1</v>
      </c>
      <c r="L14" s="58">
        <v>1</v>
      </c>
      <c r="M14" s="59">
        <v>0</v>
      </c>
      <c r="N14" s="60">
        <v>0</v>
      </c>
    </row>
    <row r="15" spans="1:14" ht="19.8">
      <c r="A15" s="222" t="s">
        <v>114</v>
      </c>
      <c r="B15" s="197">
        <v>17</v>
      </c>
      <c r="C15" s="197">
        <v>757</v>
      </c>
      <c r="D15" s="197">
        <v>705</v>
      </c>
      <c r="E15" s="197">
        <v>784</v>
      </c>
      <c r="F15" s="56">
        <f t="shared" si="0"/>
        <v>1489</v>
      </c>
      <c r="G15" s="57">
        <v>5</v>
      </c>
      <c r="H15" s="58">
        <v>8</v>
      </c>
      <c r="I15" s="58">
        <v>3</v>
      </c>
      <c r="J15" s="58">
        <v>2</v>
      </c>
      <c r="K15" s="58">
        <v>0</v>
      </c>
      <c r="L15" s="58">
        <v>3</v>
      </c>
      <c r="M15" s="59">
        <v>0</v>
      </c>
      <c r="N15" s="60">
        <v>1</v>
      </c>
    </row>
    <row r="16" spans="1:14" ht="19.8">
      <c r="A16" s="222" t="s">
        <v>115</v>
      </c>
      <c r="B16" s="197">
        <v>11</v>
      </c>
      <c r="C16" s="197">
        <v>397</v>
      </c>
      <c r="D16" s="197">
        <v>368</v>
      </c>
      <c r="E16" s="197">
        <v>365</v>
      </c>
      <c r="F16" s="56">
        <f t="shared" si="0"/>
        <v>733</v>
      </c>
      <c r="G16" s="57">
        <v>33</v>
      </c>
      <c r="H16" s="58">
        <v>2</v>
      </c>
      <c r="I16" s="58">
        <v>0</v>
      </c>
      <c r="J16" s="58">
        <v>3</v>
      </c>
      <c r="K16" s="58">
        <v>0</v>
      </c>
      <c r="L16" s="58">
        <v>1</v>
      </c>
      <c r="M16" s="59">
        <v>0</v>
      </c>
      <c r="N16" s="60">
        <v>0</v>
      </c>
    </row>
    <row r="17" spans="1:14" ht="19.8">
      <c r="A17" s="222" t="s">
        <v>116</v>
      </c>
      <c r="B17" s="197">
        <v>22</v>
      </c>
      <c r="C17" s="197">
        <v>1202</v>
      </c>
      <c r="D17" s="197">
        <v>1291</v>
      </c>
      <c r="E17" s="197">
        <v>1409</v>
      </c>
      <c r="F17" s="56">
        <f t="shared" si="0"/>
        <v>2700</v>
      </c>
      <c r="G17" s="57">
        <v>26</v>
      </c>
      <c r="H17" s="58">
        <v>18</v>
      </c>
      <c r="I17" s="58">
        <v>5</v>
      </c>
      <c r="J17" s="58">
        <v>7</v>
      </c>
      <c r="K17" s="58">
        <v>0</v>
      </c>
      <c r="L17" s="58">
        <v>1</v>
      </c>
      <c r="M17" s="59">
        <v>0</v>
      </c>
      <c r="N17" s="60">
        <v>2</v>
      </c>
    </row>
    <row r="18" spans="1:14" ht="19.8">
      <c r="A18" s="222" t="s">
        <v>117</v>
      </c>
      <c r="B18" s="197">
        <v>19</v>
      </c>
      <c r="C18" s="197">
        <v>1573</v>
      </c>
      <c r="D18" s="197">
        <v>1766</v>
      </c>
      <c r="E18" s="197">
        <v>1978</v>
      </c>
      <c r="F18" s="56">
        <f t="shared" si="0"/>
        <v>3744</v>
      </c>
      <c r="G18" s="57">
        <v>20</v>
      </c>
      <c r="H18" s="58">
        <v>25</v>
      </c>
      <c r="I18" s="58">
        <v>4</v>
      </c>
      <c r="J18" s="58">
        <v>13</v>
      </c>
      <c r="K18" s="58">
        <v>3</v>
      </c>
      <c r="L18" s="58">
        <v>2</v>
      </c>
      <c r="M18" s="59">
        <v>2</v>
      </c>
      <c r="N18" s="60">
        <v>0</v>
      </c>
    </row>
    <row r="19" spans="1:14" ht="19.8">
      <c r="A19" s="222" t="s">
        <v>118</v>
      </c>
      <c r="B19" s="197">
        <v>22</v>
      </c>
      <c r="C19" s="197">
        <v>1131</v>
      </c>
      <c r="D19" s="197">
        <v>1288</v>
      </c>
      <c r="E19" s="197">
        <v>1419</v>
      </c>
      <c r="F19" s="56">
        <f t="shared" si="0"/>
        <v>2707</v>
      </c>
      <c r="G19" s="57">
        <v>23</v>
      </c>
      <c r="H19" s="58">
        <v>14</v>
      </c>
      <c r="I19" s="58">
        <v>9</v>
      </c>
      <c r="J19" s="58">
        <v>6</v>
      </c>
      <c r="K19" s="58">
        <v>0</v>
      </c>
      <c r="L19" s="58">
        <v>1</v>
      </c>
      <c r="M19" s="59">
        <v>0</v>
      </c>
      <c r="N19" s="60">
        <v>1</v>
      </c>
    </row>
    <row r="20" spans="1:14" ht="19.8">
      <c r="A20" s="222" t="s">
        <v>119</v>
      </c>
      <c r="B20" s="197">
        <v>19</v>
      </c>
      <c r="C20" s="197">
        <v>789</v>
      </c>
      <c r="D20" s="197">
        <v>864</v>
      </c>
      <c r="E20" s="197">
        <v>1008</v>
      </c>
      <c r="F20" s="56">
        <f t="shared" si="0"/>
        <v>1872</v>
      </c>
      <c r="G20" s="57">
        <v>11</v>
      </c>
      <c r="H20" s="58">
        <v>13</v>
      </c>
      <c r="I20" s="58">
        <v>3</v>
      </c>
      <c r="J20" s="58">
        <v>0</v>
      </c>
      <c r="K20" s="58">
        <v>1</v>
      </c>
      <c r="L20" s="58">
        <v>2</v>
      </c>
      <c r="M20" s="59">
        <v>0</v>
      </c>
      <c r="N20" s="60">
        <v>0</v>
      </c>
    </row>
    <row r="21" spans="1:14" ht="19.8">
      <c r="A21" s="222" t="s">
        <v>120</v>
      </c>
      <c r="B21" s="197">
        <v>21</v>
      </c>
      <c r="C21" s="197">
        <v>1624</v>
      </c>
      <c r="D21" s="197">
        <v>1871</v>
      </c>
      <c r="E21" s="197">
        <v>2155</v>
      </c>
      <c r="F21" s="56">
        <f t="shared" si="0"/>
        <v>4026</v>
      </c>
      <c r="G21" s="57">
        <v>32</v>
      </c>
      <c r="H21" s="58">
        <v>20</v>
      </c>
      <c r="I21" s="58">
        <v>10</v>
      </c>
      <c r="J21" s="58">
        <v>12</v>
      </c>
      <c r="K21" s="58">
        <v>0</v>
      </c>
      <c r="L21" s="58">
        <v>1</v>
      </c>
      <c r="M21" s="59">
        <v>0</v>
      </c>
      <c r="N21" s="60">
        <v>0</v>
      </c>
    </row>
    <row r="22" spans="1:14" ht="19.8">
      <c r="A22" s="222" t="s">
        <v>121</v>
      </c>
      <c r="B22" s="197">
        <v>11</v>
      </c>
      <c r="C22" s="197">
        <v>767</v>
      </c>
      <c r="D22" s="197">
        <v>672</v>
      </c>
      <c r="E22" s="197">
        <v>770</v>
      </c>
      <c r="F22" s="56">
        <f t="shared" si="0"/>
        <v>1442</v>
      </c>
      <c r="G22" s="57">
        <v>14</v>
      </c>
      <c r="H22" s="58">
        <v>13</v>
      </c>
      <c r="I22" s="58">
        <v>2</v>
      </c>
      <c r="J22" s="58">
        <v>0</v>
      </c>
      <c r="K22" s="58">
        <v>0</v>
      </c>
      <c r="L22" s="58">
        <v>3</v>
      </c>
      <c r="M22" s="59">
        <v>0</v>
      </c>
      <c r="N22" s="60">
        <v>0</v>
      </c>
    </row>
    <row r="23" spans="1:14" ht="19.8">
      <c r="A23" s="222" t="s">
        <v>122</v>
      </c>
      <c r="B23" s="197">
        <v>12</v>
      </c>
      <c r="C23" s="197">
        <v>577</v>
      </c>
      <c r="D23" s="197">
        <v>544</v>
      </c>
      <c r="E23" s="197">
        <v>603</v>
      </c>
      <c r="F23" s="56">
        <f t="shared" si="0"/>
        <v>1147</v>
      </c>
      <c r="G23" s="57">
        <v>6</v>
      </c>
      <c r="H23" s="58">
        <v>3</v>
      </c>
      <c r="I23" s="58">
        <v>3</v>
      </c>
      <c r="J23" s="58">
        <v>0</v>
      </c>
      <c r="K23" s="58">
        <v>1</v>
      </c>
      <c r="L23" s="58">
        <v>1</v>
      </c>
      <c r="M23" s="59">
        <v>2</v>
      </c>
      <c r="N23" s="60">
        <v>0</v>
      </c>
    </row>
    <row r="24" spans="1:14" ht="19.8">
      <c r="A24" s="222" t="s">
        <v>123</v>
      </c>
      <c r="B24" s="197">
        <v>12</v>
      </c>
      <c r="C24" s="197">
        <v>434</v>
      </c>
      <c r="D24" s="197">
        <v>441</v>
      </c>
      <c r="E24" s="197">
        <v>391</v>
      </c>
      <c r="F24" s="56">
        <f t="shared" si="0"/>
        <v>832</v>
      </c>
      <c r="G24" s="57">
        <v>6</v>
      </c>
      <c r="H24" s="58">
        <v>7</v>
      </c>
      <c r="I24" s="58">
        <v>0</v>
      </c>
      <c r="J24" s="58">
        <v>5</v>
      </c>
      <c r="K24" s="58">
        <v>0</v>
      </c>
      <c r="L24" s="58">
        <v>1</v>
      </c>
      <c r="M24" s="59">
        <v>0</v>
      </c>
      <c r="N24" s="60">
        <v>1</v>
      </c>
    </row>
    <row r="25" spans="1:14" ht="19.8">
      <c r="A25" s="222" t="s">
        <v>124</v>
      </c>
      <c r="B25" s="197">
        <v>12</v>
      </c>
      <c r="C25" s="197">
        <v>552</v>
      </c>
      <c r="D25" s="197">
        <v>503</v>
      </c>
      <c r="E25" s="197">
        <v>543</v>
      </c>
      <c r="F25" s="56">
        <f t="shared" si="0"/>
        <v>1046</v>
      </c>
      <c r="G25" s="57">
        <v>11</v>
      </c>
      <c r="H25" s="58">
        <v>6</v>
      </c>
      <c r="I25" s="58">
        <v>1</v>
      </c>
      <c r="J25" s="58">
        <v>2</v>
      </c>
      <c r="K25" s="58">
        <v>0</v>
      </c>
      <c r="L25" s="58">
        <v>1</v>
      </c>
      <c r="M25" s="59">
        <v>2</v>
      </c>
      <c r="N25" s="60">
        <v>0</v>
      </c>
    </row>
    <row r="26" spans="1:14" ht="19.8">
      <c r="A26" s="222" t="s">
        <v>125</v>
      </c>
      <c r="B26" s="197">
        <v>22</v>
      </c>
      <c r="C26" s="197">
        <v>998</v>
      </c>
      <c r="D26" s="197">
        <v>1029</v>
      </c>
      <c r="E26" s="197">
        <v>1050</v>
      </c>
      <c r="F26" s="56">
        <f t="shared" si="0"/>
        <v>2079</v>
      </c>
      <c r="G26" s="57">
        <v>8</v>
      </c>
      <c r="H26" s="58">
        <v>15</v>
      </c>
      <c r="I26" s="58">
        <v>3</v>
      </c>
      <c r="J26" s="58">
        <v>6</v>
      </c>
      <c r="K26" s="58">
        <v>2</v>
      </c>
      <c r="L26" s="58">
        <v>3</v>
      </c>
      <c r="M26" s="59">
        <v>1</v>
      </c>
      <c r="N26" s="60">
        <v>0</v>
      </c>
    </row>
    <row r="27" spans="1:14" ht="19.8">
      <c r="A27" s="222" t="s">
        <v>126</v>
      </c>
      <c r="B27" s="197">
        <v>24</v>
      </c>
      <c r="C27" s="197">
        <v>1621</v>
      </c>
      <c r="D27" s="197">
        <v>1542</v>
      </c>
      <c r="E27" s="197">
        <v>1606</v>
      </c>
      <c r="F27" s="56">
        <f t="shared" si="0"/>
        <v>3148</v>
      </c>
      <c r="G27" s="57">
        <v>7</v>
      </c>
      <c r="H27" s="58">
        <v>30</v>
      </c>
      <c r="I27" s="58">
        <v>7</v>
      </c>
      <c r="J27" s="58">
        <v>4</v>
      </c>
      <c r="K27" s="58">
        <v>0</v>
      </c>
      <c r="L27" s="58">
        <v>2</v>
      </c>
      <c r="M27" s="59">
        <v>1</v>
      </c>
      <c r="N27" s="60">
        <v>2</v>
      </c>
    </row>
    <row r="28" spans="1:14" ht="19.8">
      <c r="A28" s="222" t="s">
        <v>127</v>
      </c>
      <c r="B28" s="197">
        <v>10</v>
      </c>
      <c r="C28" s="197">
        <v>351</v>
      </c>
      <c r="D28" s="197">
        <v>340</v>
      </c>
      <c r="E28" s="197">
        <v>358</v>
      </c>
      <c r="F28" s="56">
        <f t="shared" si="0"/>
        <v>698</v>
      </c>
      <c r="G28" s="57">
        <v>2</v>
      </c>
      <c r="H28" s="58">
        <v>4</v>
      </c>
      <c r="I28" s="58">
        <v>3</v>
      </c>
      <c r="J28" s="58">
        <v>1</v>
      </c>
      <c r="K28" s="58">
        <v>0</v>
      </c>
      <c r="L28" s="58">
        <v>1</v>
      </c>
      <c r="M28" s="59">
        <v>0</v>
      </c>
      <c r="N28" s="60">
        <v>0</v>
      </c>
    </row>
    <row r="29" spans="1:14" ht="19.8">
      <c r="A29" s="222" t="s">
        <v>128</v>
      </c>
      <c r="B29" s="197">
        <v>13</v>
      </c>
      <c r="C29" s="197">
        <v>560</v>
      </c>
      <c r="D29" s="197">
        <v>513</v>
      </c>
      <c r="E29" s="197">
        <v>602</v>
      </c>
      <c r="F29" s="56">
        <f t="shared" si="0"/>
        <v>1115</v>
      </c>
      <c r="G29" s="57">
        <v>13</v>
      </c>
      <c r="H29" s="58">
        <v>7</v>
      </c>
      <c r="I29" s="58">
        <v>3</v>
      </c>
      <c r="J29" s="58">
        <v>1</v>
      </c>
      <c r="K29" s="58">
        <v>1</v>
      </c>
      <c r="L29" s="58">
        <v>2</v>
      </c>
      <c r="M29" s="59">
        <v>1</v>
      </c>
      <c r="N29" s="60">
        <v>1</v>
      </c>
    </row>
    <row r="30" spans="1:14" ht="19.8">
      <c r="A30" s="222" t="s">
        <v>129</v>
      </c>
      <c r="B30" s="197">
        <v>10</v>
      </c>
      <c r="C30" s="197">
        <v>612</v>
      </c>
      <c r="D30" s="197">
        <v>501</v>
      </c>
      <c r="E30" s="197">
        <v>548</v>
      </c>
      <c r="F30" s="56">
        <f t="shared" si="0"/>
        <v>1049</v>
      </c>
      <c r="G30" s="57">
        <v>4</v>
      </c>
      <c r="H30" s="58">
        <v>13</v>
      </c>
      <c r="I30" s="58">
        <v>2</v>
      </c>
      <c r="J30" s="58">
        <v>3</v>
      </c>
      <c r="K30" s="58">
        <v>2</v>
      </c>
      <c r="L30" s="58">
        <v>0</v>
      </c>
      <c r="M30" s="59">
        <v>1</v>
      </c>
      <c r="N30" s="60">
        <v>0</v>
      </c>
    </row>
    <row r="31" spans="1:14" ht="19.8">
      <c r="A31" s="222" t="s">
        <v>130</v>
      </c>
      <c r="B31" s="197">
        <v>10</v>
      </c>
      <c r="C31" s="197">
        <v>520</v>
      </c>
      <c r="D31" s="197">
        <v>462</v>
      </c>
      <c r="E31" s="197">
        <v>492</v>
      </c>
      <c r="F31" s="56">
        <f t="shared" si="0"/>
        <v>954</v>
      </c>
      <c r="G31" s="57">
        <v>3</v>
      </c>
      <c r="H31" s="58">
        <v>5</v>
      </c>
      <c r="I31" s="58">
        <v>0</v>
      </c>
      <c r="J31" s="58">
        <v>1</v>
      </c>
      <c r="K31" s="58">
        <v>0</v>
      </c>
      <c r="L31" s="58">
        <v>3</v>
      </c>
      <c r="M31" s="59">
        <v>0</v>
      </c>
      <c r="N31" s="60">
        <v>0</v>
      </c>
    </row>
    <row r="32" spans="1:14" ht="19.8">
      <c r="A32" s="222" t="s">
        <v>131</v>
      </c>
      <c r="B32" s="197">
        <v>11</v>
      </c>
      <c r="C32" s="197">
        <v>485</v>
      </c>
      <c r="D32" s="197">
        <v>471</v>
      </c>
      <c r="E32" s="197">
        <v>491</v>
      </c>
      <c r="F32" s="56">
        <f t="shared" si="0"/>
        <v>962</v>
      </c>
      <c r="G32" s="57">
        <v>8</v>
      </c>
      <c r="H32" s="58">
        <v>2</v>
      </c>
      <c r="I32" s="58">
        <v>0</v>
      </c>
      <c r="J32" s="58">
        <v>0</v>
      </c>
      <c r="K32" s="58">
        <v>0</v>
      </c>
      <c r="L32" s="58">
        <v>0</v>
      </c>
      <c r="M32" s="59">
        <v>0</v>
      </c>
      <c r="N32" s="60">
        <v>0</v>
      </c>
    </row>
    <row r="33" spans="1:14" ht="19.8">
      <c r="A33" s="222" t="s">
        <v>132</v>
      </c>
      <c r="B33" s="197">
        <v>12</v>
      </c>
      <c r="C33" s="197">
        <v>491</v>
      </c>
      <c r="D33" s="197">
        <v>433</v>
      </c>
      <c r="E33" s="197">
        <v>445</v>
      </c>
      <c r="F33" s="56">
        <f t="shared" si="0"/>
        <v>878</v>
      </c>
      <c r="G33" s="57">
        <v>3</v>
      </c>
      <c r="H33" s="58">
        <v>10</v>
      </c>
      <c r="I33" s="58">
        <v>4</v>
      </c>
      <c r="J33" s="58">
        <v>0</v>
      </c>
      <c r="K33" s="58">
        <v>0</v>
      </c>
      <c r="L33" s="58">
        <v>0</v>
      </c>
      <c r="M33" s="59">
        <v>1</v>
      </c>
      <c r="N33" s="60">
        <v>0</v>
      </c>
    </row>
    <row r="34" spans="1:14" ht="19.8">
      <c r="A34" s="222" t="s">
        <v>133</v>
      </c>
      <c r="B34" s="197">
        <v>11</v>
      </c>
      <c r="C34" s="197">
        <v>394</v>
      </c>
      <c r="D34" s="197">
        <v>367</v>
      </c>
      <c r="E34" s="197">
        <v>422</v>
      </c>
      <c r="F34" s="56">
        <f t="shared" si="0"/>
        <v>789</v>
      </c>
      <c r="G34" s="57">
        <v>6</v>
      </c>
      <c r="H34" s="58">
        <v>5</v>
      </c>
      <c r="I34" s="58">
        <v>1</v>
      </c>
      <c r="J34" s="58">
        <v>1</v>
      </c>
      <c r="K34" s="58">
        <v>0</v>
      </c>
      <c r="L34" s="58">
        <v>2</v>
      </c>
      <c r="M34" s="59">
        <v>0</v>
      </c>
      <c r="N34" s="60">
        <v>0</v>
      </c>
    </row>
    <row r="35" spans="1:14" ht="19.8">
      <c r="A35" s="222" t="s">
        <v>134</v>
      </c>
      <c r="B35" s="197">
        <v>6</v>
      </c>
      <c r="C35" s="197">
        <v>336</v>
      </c>
      <c r="D35" s="197">
        <v>341</v>
      </c>
      <c r="E35" s="197">
        <v>386</v>
      </c>
      <c r="F35" s="56">
        <f t="shared" si="0"/>
        <v>727</v>
      </c>
      <c r="G35" s="57">
        <v>1</v>
      </c>
      <c r="H35" s="58">
        <v>1</v>
      </c>
      <c r="I35" s="58">
        <v>0</v>
      </c>
      <c r="J35" s="58">
        <v>2</v>
      </c>
      <c r="K35" s="58">
        <v>0</v>
      </c>
      <c r="L35" s="58">
        <v>0</v>
      </c>
      <c r="M35" s="59">
        <v>0</v>
      </c>
      <c r="N35" s="60">
        <v>1</v>
      </c>
    </row>
    <row r="36" spans="1:14" ht="19.8">
      <c r="A36" s="222" t="s">
        <v>135</v>
      </c>
      <c r="B36" s="197">
        <v>16</v>
      </c>
      <c r="C36" s="197">
        <v>617</v>
      </c>
      <c r="D36" s="197">
        <v>587</v>
      </c>
      <c r="E36" s="197">
        <v>612</v>
      </c>
      <c r="F36" s="56">
        <f t="shared" si="0"/>
        <v>1199</v>
      </c>
      <c r="G36" s="57">
        <v>0</v>
      </c>
      <c r="H36" s="58">
        <v>7</v>
      </c>
      <c r="I36" s="58">
        <v>0</v>
      </c>
      <c r="J36" s="58">
        <v>2</v>
      </c>
      <c r="K36" s="58">
        <v>0</v>
      </c>
      <c r="L36" s="58">
        <v>1</v>
      </c>
      <c r="M36" s="59">
        <v>0</v>
      </c>
      <c r="N36" s="60">
        <v>1</v>
      </c>
    </row>
    <row r="37" spans="1:14" ht="19.8">
      <c r="A37" s="221" t="s">
        <v>136</v>
      </c>
      <c r="B37" s="56">
        <f t="shared" ref="B37:N37" si="1">SUM(B5:B36)</f>
        <v>447</v>
      </c>
      <c r="C37" s="56">
        <f t="shared" si="1"/>
        <v>23774</v>
      </c>
      <c r="D37" s="56">
        <f t="shared" si="1"/>
        <v>23491</v>
      </c>
      <c r="E37" s="56">
        <f t="shared" si="1"/>
        <v>25974</v>
      </c>
      <c r="F37" s="56">
        <f t="shared" si="1"/>
        <v>49465</v>
      </c>
      <c r="G37" s="56">
        <f t="shared" si="1"/>
        <v>323</v>
      </c>
      <c r="H37" s="56">
        <f t="shared" si="1"/>
        <v>325</v>
      </c>
      <c r="I37" s="56">
        <f t="shared" si="1"/>
        <v>94</v>
      </c>
      <c r="J37" s="56">
        <f t="shared" si="1"/>
        <v>94</v>
      </c>
      <c r="K37" s="56">
        <f t="shared" si="1"/>
        <v>14</v>
      </c>
      <c r="L37" s="56">
        <f t="shared" si="1"/>
        <v>44</v>
      </c>
      <c r="M37" s="56">
        <f t="shared" si="1"/>
        <v>13</v>
      </c>
      <c r="N37" s="192">
        <f t="shared" si="1"/>
        <v>14</v>
      </c>
    </row>
    <row r="38" spans="1:14" s="164" customFormat="1" ht="26.25" customHeight="1">
      <c r="A38" s="293" t="s">
        <v>8</v>
      </c>
      <c r="B38" s="294"/>
      <c r="C38" s="115">
        <f>C37</f>
        <v>23774</v>
      </c>
      <c r="D38" s="115" t="s">
        <v>0</v>
      </c>
      <c r="E38" s="115" t="s">
        <v>9</v>
      </c>
      <c r="F38" s="115"/>
      <c r="G38" s="115">
        <f>F37</f>
        <v>49465</v>
      </c>
      <c r="H38" s="115" t="s">
        <v>10</v>
      </c>
      <c r="I38" s="115"/>
      <c r="J38" s="115"/>
      <c r="K38" s="116" t="s">
        <v>99</v>
      </c>
      <c r="L38" s="116"/>
      <c r="M38" s="117"/>
      <c r="N38" s="118"/>
    </row>
    <row r="39" spans="1:14" s="164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f>MAX(C5:C36)</f>
        <v>1624</v>
      </c>
      <c r="F39" s="146">
        <f>MAX(F5:F36)</f>
        <v>4026</v>
      </c>
      <c r="G39" s="88"/>
      <c r="H39" s="149" t="str">
        <f>ADDRESS(MATCH(MAX(F5:F36),F5:F36,0)+4,1)</f>
        <v>$A$21</v>
      </c>
      <c r="I39" s="88"/>
      <c r="J39" s="88"/>
      <c r="K39" s="88"/>
      <c r="L39" s="88"/>
      <c r="M39" s="142"/>
      <c r="N39" s="143"/>
    </row>
    <row r="40" spans="1:14" s="164" customFormat="1" ht="26.25" customHeight="1">
      <c r="A40" s="245" t="s">
        <v>103</v>
      </c>
      <c r="B40" s="246"/>
      <c r="C40" s="173" t="str">
        <f ca="1">INDIRECT(H40,TRUE)</f>
        <v>德政</v>
      </c>
      <c r="D40" s="174" t="s">
        <v>89</v>
      </c>
      <c r="E40" s="147">
        <v>337</v>
      </c>
      <c r="F40" s="148">
        <f>MIN(F5:F36)</f>
        <v>674</v>
      </c>
      <c r="G40" s="88"/>
      <c r="H40" s="149" t="str">
        <f>ADDRESS(MATCH(MIN(F5:F36),F5:F36,0)+4,1)</f>
        <v>$A$10</v>
      </c>
      <c r="I40" s="88"/>
      <c r="J40" s="88"/>
      <c r="K40" s="88"/>
      <c r="L40" s="88"/>
      <c r="M40" s="142"/>
      <c r="N40" s="143"/>
    </row>
    <row r="41" spans="1:14" s="165" customFormat="1" ht="24.9" customHeight="1">
      <c r="A41" s="269" t="s">
        <v>11</v>
      </c>
      <c r="B41" s="270"/>
      <c r="C41" s="273">
        <f>SUM(G41,G42)</f>
        <v>279</v>
      </c>
      <c r="D41" s="275" t="s">
        <v>10</v>
      </c>
      <c r="E41" s="80" t="s">
        <v>12</v>
      </c>
      <c r="F41" s="80"/>
      <c r="G41" s="80">
        <v>132</v>
      </c>
      <c r="H41" s="80" t="s">
        <v>10</v>
      </c>
      <c r="I41" s="80"/>
      <c r="J41" s="80"/>
      <c r="K41" s="81"/>
      <c r="L41" s="81"/>
      <c r="M41" s="82"/>
      <c r="N41" s="83"/>
    </row>
    <row r="42" spans="1:14" s="166" customFormat="1" ht="24.9" customHeight="1">
      <c r="A42" s="271"/>
      <c r="B42" s="272"/>
      <c r="C42" s="274"/>
      <c r="D42" s="276"/>
      <c r="E42" s="84" t="s">
        <v>13</v>
      </c>
      <c r="F42" s="84"/>
      <c r="G42" s="84">
        <v>147</v>
      </c>
      <c r="H42" s="84" t="s">
        <v>10</v>
      </c>
      <c r="I42" s="84"/>
      <c r="J42" s="84"/>
      <c r="K42" s="85"/>
      <c r="L42" s="85"/>
      <c r="M42" s="86"/>
      <c r="N42" s="87"/>
    </row>
    <row r="43" spans="1:14" s="166" customFormat="1" ht="24.9" customHeight="1">
      <c r="A43" s="241" t="s">
        <v>17</v>
      </c>
      <c r="B43" s="247"/>
      <c r="C43" s="250">
        <f>K37</f>
        <v>14</v>
      </c>
      <c r="D43" s="250" t="s">
        <v>10</v>
      </c>
      <c r="E43" s="207" t="s">
        <v>164</v>
      </c>
      <c r="F43" s="80"/>
      <c r="G43" s="80"/>
      <c r="H43" s="80"/>
      <c r="I43" s="80"/>
      <c r="J43" s="80"/>
      <c r="K43" s="211"/>
      <c r="L43" s="211"/>
      <c r="M43" s="212"/>
      <c r="N43" s="213"/>
    </row>
    <row r="44" spans="1:14" s="167" customFormat="1" ht="24.9" customHeight="1">
      <c r="A44" s="287"/>
      <c r="B44" s="288"/>
      <c r="C44" s="289"/>
      <c r="D44" s="289"/>
      <c r="E44" s="207" t="s">
        <v>98</v>
      </c>
      <c r="F44" s="214"/>
      <c r="G44" s="214"/>
      <c r="H44" s="214"/>
      <c r="I44" s="214"/>
      <c r="J44" s="214"/>
      <c r="K44" s="214"/>
      <c r="L44" s="214"/>
      <c r="M44" s="214"/>
      <c r="N44" s="215"/>
    </row>
    <row r="45" spans="1:14" s="168" customFormat="1" ht="26.25" customHeight="1">
      <c r="A45" s="293" t="s">
        <v>15</v>
      </c>
      <c r="B45" s="294"/>
      <c r="C45" s="115">
        <f>L37</f>
        <v>44</v>
      </c>
      <c r="D45" s="115" t="s">
        <v>10</v>
      </c>
      <c r="E45" s="115"/>
      <c r="F45" s="115"/>
      <c r="G45" s="120"/>
      <c r="H45" s="115"/>
      <c r="I45" s="115"/>
      <c r="J45" s="115"/>
      <c r="K45" s="121"/>
      <c r="L45" s="121"/>
      <c r="M45" s="122"/>
      <c r="N45" s="123"/>
    </row>
    <row r="46" spans="1:14" s="169" customFormat="1" ht="26.25" customHeight="1">
      <c r="A46" s="293" t="s">
        <v>14</v>
      </c>
      <c r="B46" s="294"/>
      <c r="C46" s="115">
        <f>M37</f>
        <v>13</v>
      </c>
      <c r="D46" s="115" t="s">
        <v>47</v>
      </c>
      <c r="E46" s="115" t="s">
        <v>184</v>
      </c>
      <c r="F46" s="115"/>
      <c r="G46" s="115"/>
      <c r="H46" s="115"/>
      <c r="I46" s="115"/>
      <c r="J46" s="115"/>
      <c r="K46" s="124"/>
      <c r="L46" s="124"/>
      <c r="M46" s="125"/>
      <c r="N46" s="126"/>
    </row>
    <row r="47" spans="1:14" s="170" customFormat="1" ht="26.25" customHeight="1">
      <c r="A47" s="303" t="s">
        <v>148</v>
      </c>
      <c r="B47" s="304"/>
      <c r="C47" s="115">
        <f>N37</f>
        <v>14</v>
      </c>
      <c r="D47" s="115" t="s">
        <v>47</v>
      </c>
      <c r="E47" s="115" t="s">
        <v>173</v>
      </c>
      <c r="F47" s="115"/>
      <c r="G47" s="115"/>
      <c r="H47" s="115"/>
      <c r="I47" s="115"/>
      <c r="J47" s="115"/>
      <c r="K47" s="127"/>
      <c r="L47" s="127"/>
      <c r="M47" s="128"/>
      <c r="N47" s="129"/>
    </row>
    <row r="48" spans="1:14" s="168" customFormat="1" ht="26.25" customHeight="1">
      <c r="A48" s="245" t="s">
        <v>101</v>
      </c>
      <c r="B48" s="246"/>
      <c r="C48" s="119">
        <f>G37</f>
        <v>323</v>
      </c>
      <c r="D48" s="130" t="s">
        <v>10</v>
      </c>
      <c r="E48" s="119" t="s">
        <v>16</v>
      </c>
      <c r="F48" s="119"/>
      <c r="G48" s="119">
        <f>H37</f>
        <v>325</v>
      </c>
      <c r="H48" s="130" t="s">
        <v>10</v>
      </c>
      <c r="I48" s="119"/>
      <c r="J48" s="119"/>
      <c r="K48" s="131"/>
      <c r="L48" s="131"/>
      <c r="M48" s="132"/>
      <c r="N48" s="133"/>
    </row>
    <row r="49" spans="1:14" s="171" customFormat="1" ht="26.25" customHeight="1" thickBot="1">
      <c r="A49" s="301" t="str">
        <f>IF(C49&gt;0," 本月戶數增加","本月戶數減少")</f>
        <v xml:space="preserve"> 本月戶數增加</v>
      </c>
      <c r="B49" s="302"/>
      <c r="C49" s="134">
        <f>C37-'11307'!C37</f>
        <v>69</v>
      </c>
      <c r="D49" s="175" t="str">
        <f>IF(E49&gt;0,"男增加","男減少")</f>
        <v>男減少</v>
      </c>
      <c r="E49" s="135">
        <f>D37-'11307'!D37</f>
        <v>-8</v>
      </c>
      <c r="F49" s="136" t="str">
        <f>IF(G49&gt;0,"女增加","女減少")</f>
        <v>女減少</v>
      </c>
      <c r="G49" s="135">
        <f>E37-'11307'!E37</f>
        <v>-24</v>
      </c>
      <c r="H49" s="137"/>
      <c r="I49" s="302" t="str">
        <f>IF(K49&gt;0,"總人口數增加","總人口數減少")</f>
        <v>總人口數減少</v>
      </c>
      <c r="J49" s="302"/>
      <c r="K49" s="135">
        <f>F37-'11307'!F37</f>
        <v>-32</v>
      </c>
      <c r="L49" s="138"/>
      <c r="M49" s="139"/>
      <c r="N49" s="140"/>
    </row>
    <row r="50" spans="1:14">
      <c r="C50" s="172"/>
      <c r="L50" s="172"/>
    </row>
  </sheetData>
  <mergeCells count="28">
    <mergeCell ref="A39:B39"/>
    <mergeCell ref="A40:B40"/>
    <mergeCell ref="A49:B49"/>
    <mergeCell ref="I49:J49"/>
    <mergeCell ref="A47:B47"/>
    <mergeCell ref="A45:B45"/>
    <mergeCell ref="A46:B46"/>
    <mergeCell ref="A41:B42"/>
    <mergeCell ref="C41:C42"/>
    <mergeCell ref="D41:D42"/>
    <mergeCell ref="A48:B48"/>
    <mergeCell ref="A43:B44"/>
    <mergeCell ref="C43:C44"/>
    <mergeCell ref="D43:D44"/>
    <mergeCell ref="A38:B38"/>
    <mergeCell ref="A3:A4"/>
    <mergeCell ref="L3:L4"/>
    <mergeCell ref="K2:N2"/>
    <mergeCell ref="M3:M4"/>
    <mergeCell ref="N3:N4"/>
    <mergeCell ref="K3:K4"/>
    <mergeCell ref="J3:J4"/>
    <mergeCell ref="C3:C4"/>
    <mergeCell ref="A1:L1"/>
    <mergeCell ref="I3:I4"/>
    <mergeCell ref="B3:B4"/>
    <mergeCell ref="G3:G4"/>
    <mergeCell ref="H3:H4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workbookViewId="0">
      <pane ySplit="4" topLeftCell="A5" activePane="bottomLeft" state="frozen"/>
      <selection pane="bottomLeft" sqref="A1:L1"/>
    </sheetView>
  </sheetViews>
  <sheetFormatPr defaultRowHeight="16.2"/>
  <cols>
    <col min="1" max="1" width="11.33203125" style="1" customWidth="1"/>
    <col min="2" max="2" width="12.44140625" customWidth="1"/>
    <col min="3" max="3" width="11.33203125" customWidth="1"/>
    <col min="4" max="6" width="9.6640625" customWidth="1"/>
    <col min="7" max="10" width="8.6640625" customWidth="1"/>
    <col min="11" max="12" width="7.6640625" customWidth="1"/>
    <col min="13" max="14" width="7.6640625" style="12" customWidth="1"/>
  </cols>
  <sheetData>
    <row r="1" spans="1:14" ht="44.25" customHeight="1">
      <c r="A1" s="252" t="s">
        <v>96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187"/>
      <c r="N1" s="187"/>
    </row>
    <row r="2" spans="1:14" ht="28.5" customHeight="1" thickBot="1">
      <c r="A2" s="48"/>
      <c r="B2" s="49"/>
      <c r="C2" s="47"/>
      <c r="D2" s="49"/>
      <c r="E2" s="49"/>
      <c r="F2" s="49"/>
      <c r="G2" s="49"/>
      <c r="H2" s="49"/>
      <c r="I2" s="49"/>
      <c r="J2" s="53"/>
      <c r="K2" s="284" t="s">
        <v>160</v>
      </c>
      <c r="L2" s="284"/>
      <c r="M2" s="284"/>
      <c r="N2" s="284"/>
    </row>
    <row r="3" spans="1:14" ht="19.8">
      <c r="A3" s="285" t="s">
        <v>81</v>
      </c>
      <c r="B3" s="278" t="s">
        <v>82</v>
      </c>
      <c r="C3" s="278" t="s">
        <v>48</v>
      </c>
      <c r="D3" s="193" t="s">
        <v>10</v>
      </c>
      <c r="E3" s="194" t="s">
        <v>93</v>
      </c>
      <c r="F3" s="195" t="s">
        <v>94</v>
      </c>
      <c r="G3" s="278" t="s">
        <v>49</v>
      </c>
      <c r="H3" s="278" t="s">
        <v>50</v>
      </c>
      <c r="I3" s="278" t="s">
        <v>51</v>
      </c>
      <c r="J3" s="278" t="s">
        <v>52</v>
      </c>
      <c r="K3" s="278" t="s">
        <v>53</v>
      </c>
      <c r="L3" s="278" t="s">
        <v>54</v>
      </c>
      <c r="M3" s="265" t="s">
        <v>144</v>
      </c>
      <c r="N3" s="267" t="s">
        <v>146</v>
      </c>
    </row>
    <row r="4" spans="1:14" s="1" customFormat="1" ht="19.8">
      <c r="A4" s="286"/>
      <c r="B4" s="279"/>
      <c r="C4" s="279"/>
      <c r="D4" s="50" t="s">
        <v>55</v>
      </c>
      <c r="E4" s="50" t="s">
        <v>56</v>
      </c>
      <c r="F4" s="50" t="s">
        <v>87</v>
      </c>
      <c r="G4" s="279"/>
      <c r="H4" s="279"/>
      <c r="I4" s="279"/>
      <c r="J4" s="279"/>
      <c r="K4" s="279"/>
      <c r="L4" s="279"/>
      <c r="M4" s="266"/>
      <c r="N4" s="268"/>
    </row>
    <row r="5" spans="1:14" ht="19.8">
      <c r="A5" s="222" t="s">
        <v>104</v>
      </c>
      <c r="B5" s="196">
        <v>15</v>
      </c>
      <c r="C5" s="198">
        <v>951</v>
      </c>
      <c r="D5" s="198">
        <v>865</v>
      </c>
      <c r="E5" s="198">
        <v>988</v>
      </c>
      <c r="F5" s="51">
        <f t="shared" ref="F5:F36" si="0">SUM(D5:E5)</f>
        <v>1853</v>
      </c>
      <c r="G5" s="176">
        <v>14</v>
      </c>
      <c r="H5" s="177">
        <v>17</v>
      </c>
      <c r="I5" s="177">
        <v>2</v>
      </c>
      <c r="J5" s="177">
        <v>3</v>
      </c>
      <c r="K5" s="177">
        <v>1</v>
      </c>
      <c r="L5" s="177">
        <v>0</v>
      </c>
      <c r="M5" s="178">
        <v>2</v>
      </c>
      <c r="N5" s="179">
        <v>0</v>
      </c>
    </row>
    <row r="6" spans="1:14" ht="19.8">
      <c r="A6" s="222" t="s">
        <v>105</v>
      </c>
      <c r="B6" s="197">
        <v>11</v>
      </c>
      <c r="C6" s="198">
        <v>563</v>
      </c>
      <c r="D6" s="198">
        <v>487</v>
      </c>
      <c r="E6" s="198">
        <v>567</v>
      </c>
      <c r="F6" s="51">
        <f t="shared" si="0"/>
        <v>1054</v>
      </c>
      <c r="G6" s="176">
        <v>7</v>
      </c>
      <c r="H6" s="177">
        <v>6</v>
      </c>
      <c r="I6" s="177">
        <v>2</v>
      </c>
      <c r="J6" s="177">
        <v>5</v>
      </c>
      <c r="K6" s="177">
        <v>0</v>
      </c>
      <c r="L6" s="177">
        <v>1</v>
      </c>
      <c r="M6" s="178">
        <v>1</v>
      </c>
      <c r="N6" s="179">
        <v>0</v>
      </c>
    </row>
    <row r="7" spans="1:14" ht="19.8">
      <c r="A7" s="222" t="s">
        <v>106</v>
      </c>
      <c r="B7" s="197">
        <v>17</v>
      </c>
      <c r="C7" s="198">
        <v>1530</v>
      </c>
      <c r="D7" s="198">
        <v>1448</v>
      </c>
      <c r="E7" s="198">
        <v>1815</v>
      </c>
      <c r="F7" s="51">
        <f t="shared" si="0"/>
        <v>3263</v>
      </c>
      <c r="G7" s="176">
        <v>27</v>
      </c>
      <c r="H7" s="177">
        <v>25</v>
      </c>
      <c r="I7" s="177">
        <v>2</v>
      </c>
      <c r="J7" s="177">
        <v>2</v>
      </c>
      <c r="K7" s="177">
        <v>0</v>
      </c>
      <c r="L7" s="177">
        <v>1</v>
      </c>
      <c r="M7" s="178">
        <v>2</v>
      </c>
      <c r="N7" s="179">
        <v>0</v>
      </c>
    </row>
    <row r="8" spans="1:14" ht="19.8">
      <c r="A8" s="222" t="s">
        <v>107</v>
      </c>
      <c r="B8" s="197">
        <v>15</v>
      </c>
      <c r="C8" s="198">
        <v>537</v>
      </c>
      <c r="D8" s="198">
        <v>525</v>
      </c>
      <c r="E8" s="198">
        <v>558</v>
      </c>
      <c r="F8" s="51">
        <f t="shared" si="0"/>
        <v>1083</v>
      </c>
      <c r="G8" s="176">
        <v>7</v>
      </c>
      <c r="H8" s="177">
        <v>17</v>
      </c>
      <c r="I8" s="177">
        <v>2</v>
      </c>
      <c r="J8" s="177">
        <v>3</v>
      </c>
      <c r="K8" s="177">
        <v>1</v>
      </c>
      <c r="L8" s="177">
        <v>0</v>
      </c>
      <c r="M8" s="178">
        <v>1</v>
      </c>
      <c r="N8" s="179">
        <v>0</v>
      </c>
    </row>
    <row r="9" spans="1:14" ht="19.8">
      <c r="A9" s="222" t="s">
        <v>108</v>
      </c>
      <c r="B9" s="197">
        <v>17</v>
      </c>
      <c r="C9" s="198">
        <v>683</v>
      </c>
      <c r="D9" s="198">
        <v>650</v>
      </c>
      <c r="E9" s="198">
        <v>740</v>
      </c>
      <c r="F9" s="51">
        <f t="shared" si="0"/>
        <v>1390</v>
      </c>
      <c r="G9" s="176">
        <v>4</v>
      </c>
      <c r="H9" s="177">
        <v>10</v>
      </c>
      <c r="I9" s="177">
        <v>2</v>
      </c>
      <c r="J9" s="177">
        <v>4</v>
      </c>
      <c r="K9" s="177">
        <v>0</v>
      </c>
      <c r="L9" s="177">
        <v>2</v>
      </c>
      <c r="M9" s="178">
        <v>0</v>
      </c>
      <c r="N9" s="179">
        <v>0</v>
      </c>
    </row>
    <row r="10" spans="1:14" ht="19.8">
      <c r="A10" s="222" t="s">
        <v>109</v>
      </c>
      <c r="B10" s="197">
        <v>7</v>
      </c>
      <c r="C10" s="198">
        <v>339</v>
      </c>
      <c r="D10" s="198">
        <v>310</v>
      </c>
      <c r="E10" s="198">
        <v>365</v>
      </c>
      <c r="F10" s="51">
        <f t="shared" si="0"/>
        <v>675</v>
      </c>
      <c r="G10" s="176">
        <v>5</v>
      </c>
      <c r="H10" s="177">
        <v>5</v>
      </c>
      <c r="I10" s="177">
        <v>0</v>
      </c>
      <c r="J10" s="177">
        <v>0</v>
      </c>
      <c r="K10" s="177">
        <v>1</v>
      </c>
      <c r="L10" s="177">
        <v>0</v>
      </c>
      <c r="M10" s="178">
        <v>0</v>
      </c>
      <c r="N10" s="179">
        <v>1</v>
      </c>
    </row>
    <row r="11" spans="1:14" ht="19.8">
      <c r="A11" s="222" t="s">
        <v>110</v>
      </c>
      <c r="B11" s="197">
        <v>7</v>
      </c>
      <c r="C11" s="198">
        <v>627</v>
      </c>
      <c r="D11" s="198">
        <v>484</v>
      </c>
      <c r="E11" s="198">
        <v>626</v>
      </c>
      <c r="F11" s="51">
        <f t="shared" si="0"/>
        <v>1110</v>
      </c>
      <c r="G11" s="176">
        <v>10</v>
      </c>
      <c r="H11" s="177">
        <v>5</v>
      </c>
      <c r="I11" s="177">
        <v>4</v>
      </c>
      <c r="J11" s="177">
        <v>2</v>
      </c>
      <c r="K11" s="177">
        <v>1</v>
      </c>
      <c r="L11" s="177">
        <v>0</v>
      </c>
      <c r="M11" s="178">
        <v>2</v>
      </c>
      <c r="N11" s="179">
        <v>1</v>
      </c>
    </row>
    <row r="12" spans="1:14" ht="19.8">
      <c r="A12" s="222" t="s">
        <v>111</v>
      </c>
      <c r="B12" s="197">
        <v>15</v>
      </c>
      <c r="C12" s="198">
        <v>951</v>
      </c>
      <c r="D12" s="198">
        <v>959</v>
      </c>
      <c r="E12" s="198">
        <v>1013</v>
      </c>
      <c r="F12" s="51">
        <f t="shared" si="0"/>
        <v>1972</v>
      </c>
      <c r="G12" s="176">
        <v>11</v>
      </c>
      <c r="H12" s="177">
        <v>11</v>
      </c>
      <c r="I12" s="177">
        <v>1</v>
      </c>
      <c r="J12" s="177">
        <v>7</v>
      </c>
      <c r="K12" s="177">
        <v>1</v>
      </c>
      <c r="L12" s="177">
        <v>1</v>
      </c>
      <c r="M12" s="178">
        <v>2</v>
      </c>
      <c r="N12" s="179">
        <v>0</v>
      </c>
    </row>
    <row r="13" spans="1:14" ht="19.8">
      <c r="A13" s="222" t="s">
        <v>112</v>
      </c>
      <c r="B13" s="197">
        <v>12</v>
      </c>
      <c r="C13" s="198">
        <v>472</v>
      </c>
      <c r="D13" s="198">
        <v>473</v>
      </c>
      <c r="E13" s="198">
        <v>496</v>
      </c>
      <c r="F13" s="51">
        <f t="shared" si="0"/>
        <v>969</v>
      </c>
      <c r="G13" s="176">
        <v>7</v>
      </c>
      <c r="H13" s="177">
        <v>2</v>
      </c>
      <c r="I13" s="177">
        <v>1</v>
      </c>
      <c r="J13" s="177">
        <v>0</v>
      </c>
      <c r="K13" s="177">
        <v>0</v>
      </c>
      <c r="L13" s="177">
        <v>1</v>
      </c>
      <c r="M13" s="178">
        <v>0</v>
      </c>
      <c r="N13" s="179">
        <v>0</v>
      </c>
    </row>
    <row r="14" spans="1:14" ht="19.8">
      <c r="A14" s="222" t="s">
        <v>113</v>
      </c>
      <c r="B14" s="197">
        <v>8</v>
      </c>
      <c r="C14" s="198">
        <v>348</v>
      </c>
      <c r="D14" s="198">
        <v>378</v>
      </c>
      <c r="E14" s="198">
        <v>361</v>
      </c>
      <c r="F14" s="51">
        <f t="shared" si="0"/>
        <v>739</v>
      </c>
      <c r="G14" s="176">
        <v>5</v>
      </c>
      <c r="H14" s="177">
        <v>9</v>
      </c>
      <c r="I14" s="177">
        <v>3</v>
      </c>
      <c r="J14" s="177">
        <v>2</v>
      </c>
      <c r="K14" s="177">
        <v>0</v>
      </c>
      <c r="L14" s="177">
        <v>1</v>
      </c>
      <c r="M14" s="178">
        <v>0</v>
      </c>
      <c r="N14" s="179">
        <v>0</v>
      </c>
    </row>
    <row r="15" spans="1:14" ht="19.8">
      <c r="A15" s="222" t="s">
        <v>114</v>
      </c>
      <c r="B15" s="197">
        <v>17</v>
      </c>
      <c r="C15" s="198">
        <v>763</v>
      </c>
      <c r="D15" s="198">
        <v>703</v>
      </c>
      <c r="E15" s="198">
        <v>789</v>
      </c>
      <c r="F15" s="51">
        <f t="shared" si="0"/>
        <v>1492</v>
      </c>
      <c r="G15" s="176">
        <v>10</v>
      </c>
      <c r="H15" s="177">
        <v>6</v>
      </c>
      <c r="I15" s="177">
        <v>1</v>
      </c>
      <c r="J15" s="177">
        <v>2</v>
      </c>
      <c r="K15" s="177">
        <v>0</v>
      </c>
      <c r="L15" s="177">
        <v>0</v>
      </c>
      <c r="M15" s="178">
        <v>3</v>
      </c>
      <c r="N15" s="179">
        <v>1</v>
      </c>
    </row>
    <row r="16" spans="1:14" ht="19.8">
      <c r="A16" s="222" t="s">
        <v>115</v>
      </c>
      <c r="B16" s="197">
        <v>11</v>
      </c>
      <c r="C16" s="198">
        <v>462</v>
      </c>
      <c r="D16" s="198">
        <v>405</v>
      </c>
      <c r="E16" s="198">
        <v>402</v>
      </c>
      <c r="F16" s="51">
        <f t="shared" si="0"/>
        <v>807</v>
      </c>
      <c r="G16" s="176">
        <v>75</v>
      </c>
      <c r="H16" s="177">
        <v>5</v>
      </c>
      <c r="I16" s="177">
        <v>9</v>
      </c>
      <c r="J16" s="177">
        <v>3</v>
      </c>
      <c r="K16" s="177">
        <v>0</v>
      </c>
      <c r="L16" s="177">
        <v>2</v>
      </c>
      <c r="M16" s="178">
        <v>0</v>
      </c>
      <c r="N16" s="179">
        <v>0</v>
      </c>
    </row>
    <row r="17" spans="1:14" ht="19.8">
      <c r="A17" s="222" t="s">
        <v>116</v>
      </c>
      <c r="B17" s="197">
        <v>22</v>
      </c>
      <c r="C17" s="198">
        <v>1216</v>
      </c>
      <c r="D17" s="198">
        <v>1297</v>
      </c>
      <c r="E17" s="198">
        <v>1420</v>
      </c>
      <c r="F17" s="51">
        <f t="shared" si="0"/>
        <v>2717</v>
      </c>
      <c r="G17" s="176">
        <v>33</v>
      </c>
      <c r="H17" s="177">
        <v>11</v>
      </c>
      <c r="I17" s="177">
        <v>3</v>
      </c>
      <c r="J17" s="177">
        <v>7</v>
      </c>
      <c r="K17" s="177">
        <v>1</v>
      </c>
      <c r="L17" s="177">
        <v>2</v>
      </c>
      <c r="M17" s="178">
        <v>0</v>
      </c>
      <c r="N17" s="179">
        <v>0</v>
      </c>
    </row>
    <row r="18" spans="1:14" ht="19.8">
      <c r="A18" s="222" t="s">
        <v>117</v>
      </c>
      <c r="B18" s="197">
        <v>19</v>
      </c>
      <c r="C18" s="198">
        <v>1573</v>
      </c>
      <c r="D18" s="198">
        <v>1759</v>
      </c>
      <c r="E18" s="198">
        <v>1970</v>
      </c>
      <c r="F18" s="51">
        <f t="shared" si="0"/>
        <v>3729</v>
      </c>
      <c r="G18" s="176">
        <v>40</v>
      </c>
      <c r="H18" s="177">
        <v>57</v>
      </c>
      <c r="I18" s="177">
        <v>4</v>
      </c>
      <c r="J18" s="177">
        <v>3</v>
      </c>
      <c r="K18" s="177">
        <v>3</v>
      </c>
      <c r="L18" s="177">
        <v>2</v>
      </c>
      <c r="M18" s="178">
        <v>1</v>
      </c>
      <c r="N18" s="179">
        <v>1</v>
      </c>
    </row>
    <row r="19" spans="1:14" ht="19.8">
      <c r="A19" s="222" t="s">
        <v>118</v>
      </c>
      <c r="B19" s="197">
        <v>22</v>
      </c>
      <c r="C19" s="198">
        <v>1132</v>
      </c>
      <c r="D19" s="198">
        <v>1291</v>
      </c>
      <c r="E19" s="198">
        <v>1417</v>
      </c>
      <c r="F19" s="51">
        <f t="shared" si="0"/>
        <v>2708</v>
      </c>
      <c r="G19" s="176">
        <v>26</v>
      </c>
      <c r="H19" s="177">
        <v>22</v>
      </c>
      <c r="I19" s="177">
        <v>3</v>
      </c>
      <c r="J19" s="177">
        <v>5</v>
      </c>
      <c r="K19" s="177">
        <v>0</v>
      </c>
      <c r="L19" s="177">
        <v>1</v>
      </c>
      <c r="M19" s="178">
        <v>1</v>
      </c>
      <c r="N19" s="179">
        <v>1</v>
      </c>
    </row>
    <row r="20" spans="1:14" ht="19.8">
      <c r="A20" s="222" t="s">
        <v>119</v>
      </c>
      <c r="B20" s="197">
        <v>19</v>
      </c>
      <c r="C20" s="198">
        <v>788</v>
      </c>
      <c r="D20" s="198">
        <v>863</v>
      </c>
      <c r="E20" s="198">
        <v>1009</v>
      </c>
      <c r="F20" s="51">
        <f t="shared" si="0"/>
        <v>1872</v>
      </c>
      <c r="G20" s="176">
        <v>14</v>
      </c>
      <c r="H20" s="177">
        <v>13</v>
      </c>
      <c r="I20" s="177">
        <v>1</v>
      </c>
      <c r="J20" s="177">
        <v>2</v>
      </c>
      <c r="K20" s="177">
        <v>0</v>
      </c>
      <c r="L20" s="177">
        <v>0</v>
      </c>
      <c r="M20" s="178">
        <v>1</v>
      </c>
      <c r="N20" s="179">
        <v>0</v>
      </c>
    </row>
    <row r="21" spans="1:14" ht="19.8">
      <c r="A21" s="222" t="s">
        <v>120</v>
      </c>
      <c r="B21" s="197">
        <v>21</v>
      </c>
      <c r="C21" s="198">
        <v>1631</v>
      </c>
      <c r="D21" s="198">
        <v>1872</v>
      </c>
      <c r="E21" s="198">
        <v>2150</v>
      </c>
      <c r="F21" s="51">
        <f t="shared" si="0"/>
        <v>4022</v>
      </c>
      <c r="G21" s="176">
        <v>21</v>
      </c>
      <c r="H21" s="177">
        <v>21</v>
      </c>
      <c r="I21" s="177">
        <v>6</v>
      </c>
      <c r="J21" s="177">
        <v>8</v>
      </c>
      <c r="K21" s="177">
        <v>0</v>
      </c>
      <c r="L21" s="177">
        <v>2</v>
      </c>
      <c r="M21" s="178">
        <v>2</v>
      </c>
      <c r="N21" s="179">
        <v>2</v>
      </c>
    </row>
    <row r="22" spans="1:14" ht="19.8">
      <c r="A22" s="222" t="s">
        <v>121</v>
      </c>
      <c r="B22" s="197">
        <v>11</v>
      </c>
      <c r="C22" s="198">
        <v>766</v>
      </c>
      <c r="D22" s="198">
        <v>666</v>
      </c>
      <c r="E22" s="198">
        <v>768</v>
      </c>
      <c r="F22" s="51">
        <f t="shared" si="0"/>
        <v>1434</v>
      </c>
      <c r="G22" s="176">
        <v>8</v>
      </c>
      <c r="H22" s="177">
        <v>13</v>
      </c>
      <c r="I22" s="177">
        <v>0</v>
      </c>
      <c r="J22" s="177">
        <v>1</v>
      </c>
      <c r="K22" s="177">
        <v>0</v>
      </c>
      <c r="L22" s="177">
        <v>2</v>
      </c>
      <c r="M22" s="178">
        <v>1</v>
      </c>
      <c r="N22" s="179">
        <v>1</v>
      </c>
    </row>
    <row r="23" spans="1:14" ht="19.8">
      <c r="A23" s="222" t="s">
        <v>122</v>
      </c>
      <c r="B23" s="197">
        <v>12</v>
      </c>
      <c r="C23" s="198">
        <v>575</v>
      </c>
      <c r="D23" s="198">
        <v>540</v>
      </c>
      <c r="E23" s="198">
        <v>599</v>
      </c>
      <c r="F23" s="51">
        <f t="shared" si="0"/>
        <v>1139</v>
      </c>
      <c r="G23" s="176">
        <v>3</v>
      </c>
      <c r="H23" s="177">
        <v>9</v>
      </c>
      <c r="I23" s="177">
        <v>4</v>
      </c>
      <c r="J23" s="177">
        <v>3</v>
      </c>
      <c r="K23" s="177">
        <v>0</v>
      </c>
      <c r="L23" s="177">
        <v>3</v>
      </c>
      <c r="M23" s="178">
        <v>0</v>
      </c>
      <c r="N23" s="179">
        <v>0</v>
      </c>
    </row>
    <row r="24" spans="1:14" ht="19.8">
      <c r="A24" s="222" t="s">
        <v>123</v>
      </c>
      <c r="B24" s="197">
        <v>12</v>
      </c>
      <c r="C24" s="198">
        <v>442</v>
      </c>
      <c r="D24" s="198">
        <v>446</v>
      </c>
      <c r="E24" s="198">
        <v>394</v>
      </c>
      <c r="F24" s="51">
        <f t="shared" si="0"/>
        <v>840</v>
      </c>
      <c r="G24" s="176">
        <v>6</v>
      </c>
      <c r="H24" s="177">
        <v>3</v>
      </c>
      <c r="I24" s="177">
        <v>6</v>
      </c>
      <c r="J24" s="177">
        <v>0</v>
      </c>
      <c r="K24" s="177">
        <v>0</v>
      </c>
      <c r="L24" s="177">
        <v>1</v>
      </c>
      <c r="M24" s="178">
        <v>0</v>
      </c>
      <c r="N24" s="179">
        <v>0</v>
      </c>
    </row>
    <row r="25" spans="1:14" ht="19.8">
      <c r="A25" s="222" t="s">
        <v>124</v>
      </c>
      <c r="B25" s="197">
        <v>12</v>
      </c>
      <c r="C25" s="198">
        <v>556</v>
      </c>
      <c r="D25" s="198">
        <v>503</v>
      </c>
      <c r="E25" s="198">
        <v>548</v>
      </c>
      <c r="F25" s="51">
        <f t="shared" si="0"/>
        <v>1051</v>
      </c>
      <c r="G25" s="176">
        <v>12</v>
      </c>
      <c r="H25" s="177">
        <v>6</v>
      </c>
      <c r="I25" s="177">
        <v>3</v>
      </c>
      <c r="J25" s="177">
        <v>4</v>
      </c>
      <c r="K25" s="177">
        <v>0</v>
      </c>
      <c r="L25" s="177">
        <v>0</v>
      </c>
      <c r="M25" s="178">
        <v>1</v>
      </c>
      <c r="N25" s="179">
        <v>0</v>
      </c>
    </row>
    <row r="26" spans="1:14" ht="19.8">
      <c r="A26" s="222" t="s">
        <v>125</v>
      </c>
      <c r="B26" s="197">
        <v>22</v>
      </c>
      <c r="C26" s="198">
        <v>996</v>
      </c>
      <c r="D26" s="198">
        <v>1027</v>
      </c>
      <c r="E26" s="198">
        <v>1045</v>
      </c>
      <c r="F26" s="51">
        <f t="shared" si="0"/>
        <v>2072</v>
      </c>
      <c r="G26" s="176">
        <v>8</v>
      </c>
      <c r="H26" s="177">
        <v>15</v>
      </c>
      <c r="I26" s="177">
        <v>3</v>
      </c>
      <c r="J26" s="177">
        <v>2</v>
      </c>
      <c r="K26" s="177">
        <v>2</v>
      </c>
      <c r="L26" s="177">
        <v>3</v>
      </c>
      <c r="M26" s="178">
        <v>0</v>
      </c>
      <c r="N26" s="179">
        <v>0</v>
      </c>
    </row>
    <row r="27" spans="1:14" ht="19.8">
      <c r="A27" s="222" t="s">
        <v>126</v>
      </c>
      <c r="B27" s="197">
        <v>24</v>
      </c>
      <c r="C27" s="198">
        <v>1624</v>
      </c>
      <c r="D27" s="198">
        <v>1548</v>
      </c>
      <c r="E27" s="198">
        <v>1599</v>
      </c>
      <c r="F27" s="51">
        <f>D27+E27</f>
        <v>3147</v>
      </c>
      <c r="G27" s="176">
        <v>18</v>
      </c>
      <c r="H27" s="177">
        <v>23</v>
      </c>
      <c r="I27" s="177">
        <v>6</v>
      </c>
      <c r="J27" s="177">
        <v>2</v>
      </c>
      <c r="K27" s="177">
        <v>2</v>
      </c>
      <c r="L27" s="177">
        <v>2</v>
      </c>
      <c r="M27" s="178">
        <v>0</v>
      </c>
      <c r="N27" s="179">
        <v>0</v>
      </c>
    </row>
    <row r="28" spans="1:14" ht="19.8">
      <c r="A28" s="222" t="s">
        <v>127</v>
      </c>
      <c r="B28" s="197">
        <v>10</v>
      </c>
      <c r="C28" s="198">
        <v>350</v>
      </c>
      <c r="D28" s="198">
        <v>340</v>
      </c>
      <c r="E28" s="198">
        <v>356</v>
      </c>
      <c r="F28" s="51">
        <f t="shared" si="0"/>
        <v>696</v>
      </c>
      <c r="G28" s="176">
        <v>1</v>
      </c>
      <c r="H28" s="177">
        <v>3</v>
      </c>
      <c r="I28" s="177">
        <v>4</v>
      </c>
      <c r="J28" s="177">
        <v>4</v>
      </c>
      <c r="K28" s="177">
        <v>0</v>
      </c>
      <c r="L28" s="177">
        <v>0</v>
      </c>
      <c r="M28" s="178">
        <v>1</v>
      </c>
      <c r="N28" s="179">
        <v>0</v>
      </c>
    </row>
    <row r="29" spans="1:14" ht="19.8">
      <c r="A29" s="222" t="s">
        <v>128</v>
      </c>
      <c r="B29" s="197">
        <v>13</v>
      </c>
      <c r="C29" s="198">
        <v>572</v>
      </c>
      <c r="D29" s="198">
        <v>520</v>
      </c>
      <c r="E29" s="198">
        <v>606</v>
      </c>
      <c r="F29" s="51">
        <f t="shared" si="0"/>
        <v>1126</v>
      </c>
      <c r="G29" s="176">
        <v>14</v>
      </c>
      <c r="H29" s="177">
        <v>5</v>
      </c>
      <c r="I29" s="177">
        <v>5</v>
      </c>
      <c r="J29" s="177">
        <v>3</v>
      </c>
      <c r="K29" s="177">
        <v>0</v>
      </c>
      <c r="L29" s="177">
        <v>0</v>
      </c>
      <c r="M29" s="178">
        <v>0</v>
      </c>
      <c r="N29" s="179">
        <v>0</v>
      </c>
    </row>
    <row r="30" spans="1:14" ht="19.8">
      <c r="A30" s="222" t="s">
        <v>129</v>
      </c>
      <c r="B30" s="197">
        <v>10</v>
      </c>
      <c r="C30" s="198">
        <v>619</v>
      </c>
      <c r="D30" s="198">
        <v>501</v>
      </c>
      <c r="E30" s="198">
        <v>558</v>
      </c>
      <c r="F30" s="51">
        <f t="shared" si="0"/>
        <v>1059</v>
      </c>
      <c r="G30" s="176">
        <v>18</v>
      </c>
      <c r="H30" s="177">
        <v>8</v>
      </c>
      <c r="I30" s="177">
        <v>6</v>
      </c>
      <c r="J30" s="177">
        <v>5</v>
      </c>
      <c r="K30" s="177">
        <v>0</v>
      </c>
      <c r="L30" s="177">
        <v>1</v>
      </c>
      <c r="M30" s="178">
        <v>0</v>
      </c>
      <c r="N30" s="179">
        <v>0</v>
      </c>
    </row>
    <row r="31" spans="1:14" ht="19.8">
      <c r="A31" s="222" t="s">
        <v>130</v>
      </c>
      <c r="B31" s="197">
        <v>10</v>
      </c>
      <c r="C31" s="198">
        <v>526</v>
      </c>
      <c r="D31" s="198">
        <v>467</v>
      </c>
      <c r="E31" s="198">
        <v>500</v>
      </c>
      <c r="F31" s="51">
        <f t="shared" si="0"/>
        <v>967</v>
      </c>
      <c r="G31" s="176">
        <v>10</v>
      </c>
      <c r="H31" s="177">
        <v>1</v>
      </c>
      <c r="I31" s="177">
        <v>5</v>
      </c>
      <c r="J31" s="177">
        <v>0</v>
      </c>
      <c r="K31" s="177">
        <v>0</v>
      </c>
      <c r="L31" s="177">
        <v>1</v>
      </c>
      <c r="M31" s="178">
        <v>1</v>
      </c>
      <c r="N31" s="179">
        <v>0</v>
      </c>
    </row>
    <row r="32" spans="1:14" ht="19.8">
      <c r="A32" s="222" t="s">
        <v>131</v>
      </c>
      <c r="B32" s="197">
        <v>11</v>
      </c>
      <c r="C32" s="198">
        <v>490</v>
      </c>
      <c r="D32" s="198">
        <v>470</v>
      </c>
      <c r="E32" s="198">
        <v>493</v>
      </c>
      <c r="F32" s="51">
        <f t="shared" si="0"/>
        <v>963</v>
      </c>
      <c r="G32" s="176">
        <v>5</v>
      </c>
      <c r="H32" s="177">
        <v>2</v>
      </c>
      <c r="I32" s="177">
        <v>3</v>
      </c>
      <c r="J32" s="177">
        <v>4</v>
      </c>
      <c r="K32" s="177">
        <v>1</v>
      </c>
      <c r="L32" s="177">
        <v>2</v>
      </c>
      <c r="M32" s="178">
        <v>0</v>
      </c>
      <c r="N32" s="179">
        <v>0</v>
      </c>
    </row>
    <row r="33" spans="1:14" ht="19.8">
      <c r="A33" s="222" t="s">
        <v>132</v>
      </c>
      <c r="B33" s="197">
        <v>12</v>
      </c>
      <c r="C33" s="198">
        <v>493</v>
      </c>
      <c r="D33" s="198">
        <v>436</v>
      </c>
      <c r="E33" s="198">
        <v>445</v>
      </c>
      <c r="F33" s="51">
        <f t="shared" si="0"/>
        <v>881</v>
      </c>
      <c r="G33" s="176">
        <v>11</v>
      </c>
      <c r="H33" s="177">
        <v>6</v>
      </c>
      <c r="I33" s="177">
        <v>1</v>
      </c>
      <c r="J33" s="177">
        <v>3</v>
      </c>
      <c r="K33" s="177">
        <v>0</v>
      </c>
      <c r="L33" s="177">
        <v>0</v>
      </c>
      <c r="M33" s="178">
        <v>1</v>
      </c>
      <c r="N33" s="179">
        <v>1</v>
      </c>
    </row>
    <row r="34" spans="1:14" ht="19.8">
      <c r="A34" s="222" t="s">
        <v>133</v>
      </c>
      <c r="B34" s="197">
        <v>11</v>
      </c>
      <c r="C34" s="198">
        <v>396</v>
      </c>
      <c r="D34" s="198">
        <v>372</v>
      </c>
      <c r="E34" s="198">
        <v>421</v>
      </c>
      <c r="F34" s="51">
        <f t="shared" si="0"/>
        <v>793</v>
      </c>
      <c r="G34" s="176">
        <v>9</v>
      </c>
      <c r="H34" s="177">
        <v>5</v>
      </c>
      <c r="I34" s="177">
        <v>0</v>
      </c>
      <c r="J34" s="177">
        <v>1</v>
      </c>
      <c r="K34" s="177">
        <v>2</v>
      </c>
      <c r="L34" s="177">
        <v>1</v>
      </c>
      <c r="M34" s="178">
        <v>1</v>
      </c>
      <c r="N34" s="179">
        <v>0</v>
      </c>
    </row>
    <row r="35" spans="1:14" ht="19.8">
      <c r="A35" s="222" t="s">
        <v>134</v>
      </c>
      <c r="B35" s="197">
        <v>6</v>
      </c>
      <c r="C35" s="198">
        <v>340</v>
      </c>
      <c r="D35" s="198">
        <v>340</v>
      </c>
      <c r="E35" s="198">
        <v>388</v>
      </c>
      <c r="F35" s="51">
        <f t="shared" si="0"/>
        <v>728</v>
      </c>
      <c r="G35" s="176">
        <v>8</v>
      </c>
      <c r="H35" s="177">
        <v>4</v>
      </c>
      <c r="I35" s="177">
        <v>1</v>
      </c>
      <c r="J35" s="177">
        <v>3</v>
      </c>
      <c r="K35" s="177">
        <v>0</v>
      </c>
      <c r="L35" s="177">
        <v>1</v>
      </c>
      <c r="M35" s="178">
        <v>1</v>
      </c>
      <c r="N35" s="179">
        <v>0</v>
      </c>
    </row>
    <row r="36" spans="1:14" ht="19.8">
      <c r="A36" s="222" t="s">
        <v>135</v>
      </c>
      <c r="B36" s="197">
        <v>16</v>
      </c>
      <c r="C36" s="198">
        <v>619</v>
      </c>
      <c r="D36" s="198">
        <v>590</v>
      </c>
      <c r="E36" s="198">
        <v>607</v>
      </c>
      <c r="F36" s="51">
        <f t="shared" si="0"/>
        <v>1197</v>
      </c>
      <c r="G36" s="176">
        <v>6</v>
      </c>
      <c r="H36" s="177">
        <v>7</v>
      </c>
      <c r="I36" s="177">
        <v>0</v>
      </c>
      <c r="J36" s="177">
        <v>0</v>
      </c>
      <c r="K36" s="177">
        <v>0</v>
      </c>
      <c r="L36" s="177">
        <v>1</v>
      </c>
      <c r="M36" s="178">
        <v>0</v>
      </c>
      <c r="N36" s="179">
        <v>0</v>
      </c>
    </row>
    <row r="37" spans="1:14" ht="19.8">
      <c r="A37" s="221" t="s">
        <v>136</v>
      </c>
      <c r="B37" s="51">
        <f t="shared" ref="B37:N37" si="1">SUM(B5:B36)</f>
        <v>447</v>
      </c>
      <c r="C37" s="51">
        <f t="shared" si="1"/>
        <v>23930</v>
      </c>
      <c r="D37" s="51">
        <f t="shared" si="1"/>
        <v>23535</v>
      </c>
      <c r="E37" s="51">
        <f t="shared" si="1"/>
        <v>26013</v>
      </c>
      <c r="F37" s="51">
        <f t="shared" si="1"/>
        <v>49548</v>
      </c>
      <c r="G37" s="51">
        <f t="shared" si="1"/>
        <v>453</v>
      </c>
      <c r="H37" s="51">
        <f t="shared" si="1"/>
        <v>352</v>
      </c>
      <c r="I37" s="51">
        <f t="shared" si="1"/>
        <v>93</v>
      </c>
      <c r="J37" s="51">
        <f t="shared" si="1"/>
        <v>93</v>
      </c>
      <c r="K37" s="51">
        <f t="shared" si="1"/>
        <v>16</v>
      </c>
      <c r="L37" s="51">
        <f t="shared" si="1"/>
        <v>34</v>
      </c>
      <c r="M37" s="52">
        <f t="shared" si="1"/>
        <v>25</v>
      </c>
      <c r="N37" s="54">
        <f t="shared" si="1"/>
        <v>9</v>
      </c>
    </row>
    <row r="38" spans="1:14" s="3" customFormat="1" ht="26.25" customHeight="1">
      <c r="A38" s="282" t="s">
        <v>57</v>
      </c>
      <c r="B38" s="283"/>
      <c r="C38" s="93">
        <f>C37</f>
        <v>23930</v>
      </c>
      <c r="D38" s="93" t="s">
        <v>58</v>
      </c>
      <c r="E38" s="93" t="s">
        <v>59</v>
      </c>
      <c r="F38" s="93"/>
      <c r="G38" s="93">
        <f>F37</f>
        <v>49548</v>
      </c>
      <c r="H38" s="93" t="s">
        <v>60</v>
      </c>
      <c r="I38" s="93"/>
      <c r="J38" s="93"/>
      <c r="K38" s="93" t="s">
        <v>99</v>
      </c>
      <c r="L38" s="93"/>
      <c r="M38" s="94"/>
      <c r="N38" s="95"/>
    </row>
    <row r="39" spans="1:14" s="3" customFormat="1" ht="26.25" customHeight="1">
      <c r="A39" s="245" t="s">
        <v>102</v>
      </c>
      <c r="B39" s="246"/>
      <c r="C39" s="62" t="str">
        <f ca="1">INDIRECT(H39,TRUE)</f>
        <v>開平</v>
      </c>
      <c r="D39" s="144" t="s">
        <v>89</v>
      </c>
      <c r="E39" s="145">
        <f>MAX(C5:C36)</f>
        <v>1631</v>
      </c>
      <c r="F39" s="146">
        <f>MAX(F5:F36)</f>
        <v>4022</v>
      </c>
      <c r="G39" s="88"/>
      <c r="H39" s="149" t="str">
        <f>ADDRESS(MATCH(MAX(F5:F36),F5:F36,0)+4,1)</f>
        <v>$A$21</v>
      </c>
      <c r="I39" s="88"/>
      <c r="J39" s="88"/>
      <c r="K39" s="88"/>
      <c r="L39" s="88"/>
      <c r="M39" s="142"/>
      <c r="N39" s="143"/>
    </row>
    <row r="40" spans="1:14" s="3" customFormat="1" ht="26.25" customHeight="1">
      <c r="A40" s="245" t="s">
        <v>103</v>
      </c>
      <c r="B40" s="246"/>
      <c r="C40" s="180" t="str">
        <f ca="1">INDIRECT(H40,TRUE)</f>
        <v>德政</v>
      </c>
      <c r="D40" s="181" t="s">
        <v>89</v>
      </c>
      <c r="E40" s="147">
        <f>MIN(C5:C36)</f>
        <v>339</v>
      </c>
      <c r="F40" s="148">
        <f>MIN(F5:F36)</f>
        <v>675</v>
      </c>
      <c r="G40" s="88"/>
      <c r="H40" s="149" t="str">
        <f>ADDRESS(MATCH(MIN(F5:F36),F5:F36,0)+4,1)</f>
        <v>$A$10</v>
      </c>
      <c r="I40" s="88"/>
      <c r="J40" s="88"/>
      <c r="K40" s="88"/>
      <c r="L40" s="88"/>
      <c r="M40" s="142"/>
      <c r="N40" s="143"/>
    </row>
    <row r="41" spans="1:14" s="4" customFormat="1" ht="24.9" customHeight="1">
      <c r="A41" s="269" t="s">
        <v>11</v>
      </c>
      <c r="B41" s="270"/>
      <c r="C41" s="273">
        <f>SUM(G41:G42)</f>
        <v>282</v>
      </c>
      <c r="D41" s="275" t="s">
        <v>10</v>
      </c>
      <c r="E41" s="80" t="s">
        <v>12</v>
      </c>
      <c r="F41" s="80"/>
      <c r="G41" s="80">
        <v>134</v>
      </c>
      <c r="H41" s="80" t="s">
        <v>10</v>
      </c>
      <c r="I41" s="80"/>
      <c r="J41" s="80"/>
      <c r="K41" s="81"/>
      <c r="L41" s="81"/>
      <c r="M41" s="82"/>
      <c r="N41" s="83"/>
    </row>
    <row r="42" spans="1:14" s="5" customFormat="1" ht="24.9" customHeight="1">
      <c r="A42" s="271"/>
      <c r="B42" s="272"/>
      <c r="C42" s="274"/>
      <c r="D42" s="276"/>
      <c r="E42" s="84" t="s">
        <v>13</v>
      </c>
      <c r="F42" s="84"/>
      <c r="G42" s="84">
        <v>148</v>
      </c>
      <c r="H42" s="84" t="s">
        <v>10</v>
      </c>
      <c r="I42" s="84"/>
      <c r="J42" s="84"/>
      <c r="K42" s="85"/>
      <c r="L42" s="85"/>
      <c r="M42" s="86"/>
      <c r="N42" s="87"/>
    </row>
    <row r="43" spans="1:14" s="5" customFormat="1" ht="24.9" customHeight="1">
      <c r="A43" s="241" t="s">
        <v>17</v>
      </c>
      <c r="B43" s="247"/>
      <c r="C43" s="250">
        <f>K37</f>
        <v>16</v>
      </c>
      <c r="D43" s="250" t="s">
        <v>10</v>
      </c>
      <c r="E43" s="207" t="s">
        <v>185</v>
      </c>
      <c r="F43" s="80"/>
      <c r="G43" s="80"/>
      <c r="H43" s="80"/>
      <c r="I43" s="80"/>
      <c r="J43" s="80"/>
      <c r="K43" s="211"/>
      <c r="L43" s="211"/>
      <c r="M43" s="212"/>
      <c r="N43" s="213"/>
    </row>
    <row r="44" spans="1:14" s="6" customFormat="1" ht="24.9" customHeight="1">
      <c r="A44" s="248"/>
      <c r="B44" s="249"/>
      <c r="C44" s="289"/>
      <c r="D44" s="289"/>
      <c r="E44" s="207" t="s">
        <v>179</v>
      </c>
      <c r="F44" s="214"/>
      <c r="G44" s="214"/>
      <c r="H44" s="214"/>
      <c r="I44" s="214"/>
      <c r="J44" s="214"/>
      <c r="K44" s="214"/>
      <c r="L44" s="214"/>
      <c r="M44" s="214"/>
      <c r="N44" s="215"/>
    </row>
    <row r="45" spans="1:14" s="7" customFormat="1" ht="26.25" customHeight="1">
      <c r="A45" s="305" t="s">
        <v>61</v>
      </c>
      <c r="B45" s="306"/>
      <c r="C45" s="93">
        <f>L37</f>
        <v>34</v>
      </c>
      <c r="D45" s="93" t="s">
        <v>60</v>
      </c>
      <c r="E45" s="93"/>
      <c r="F45" s="93"/>
      <c r="G45" s="103"/>
      <c r="H45" s="93"/>
      <c r="I45" s="93"/>
      <c r="J45" s="93"/>
      <c r="K45" s="104"/>
      <c r="L45" s="104"/>
      <c r="M45" s="105"/>
      <c r="N45" s="106"/>
    </row>
    <row r="46" spans="1:14" s="8" customFormat="1" ht="26.25" customHeight="1">
      <c r="A46" s="282" t="s">
        <v>14</v>
      </c>
      <c r="B46" s="283"/>
      <c r="C46" s="93">
        <f>M37</f>
        <v>25</v>
      </c>
      <c r="D46" s="93" t="s">
        <v>62</v>
      </c>
      <c r="E46" s="93" t="s">
        <v>186</v>
      </c>
      <c r="F46" s="93"/>
      <c r="G46" s="93"/>
      <c r="H46" s="93"/>
      <c r="I46" s="93"/>
      <c r="J46" s="93"/>
      <c r="K46" s="104"/>
      <c r="L46" s="104"/>
      <c r="M46" s="105"/>
      <c r="N46" s="106"/>
    </row>
    <row r="47" spans="1:14" s="9" customFormat="1" ht="26.25" customHeight="1">
      <c r="A47" s="280" t="s">
        <v>148</v>
      </c>
      <c r="B47" s="281"/>
      <c r="C47" s="93">
        <f>N37</f>
        <v>9</v>
      </c>
      <c r="D47" s="93" t="s">
        <v>62</v>
      </c>
      <c r="E47" s="93" t="s">
        <v>141</v>
      </c>
      <c r="F47" s="93"/>
      <c r="G47" s="93"/>
      <c r="H47" s="93"/>
      <c r="I47" s="93"/>
      <c r="J47" s="93"/>
      <c r="K47" s="104"/>
      <c r="L47" s="104"/>
      <c r="M47" s="105"/>
      <c r="N47" s="106"/>
    </row>
    <row r="48" spans="1:14" s="7" customFormat="1" ht="26.25" customHeight="1">
      <c r="A48" s="245" t="s">
        <v>101</v>
      </c>
      <c r="B48" s="246"/>
      <c r="C48" s="93">
        <f>G37</f>
        <v>453</v>
      </c>
      <c r="D48" s="107" t="s">
        <v>60</v>
      </c>
      <c r="E48" s="93" t="s">
        <v>63</v>
      </c>
      <c r="F48" s="93"/>
      <c r="G48" s="93">
        <f>H37</f>
        <v>352</v>
      </c>
      <c r="H48" s="107" t="s">
        <v>60</v>
      </c>
      <c r="I48" s="93"/>
      <c r="J48" s="93"/>
      <c r="K48" s="104"/>
      <c r="L48" s="104"/>
      <c r="M48" s="105"/>
      <c r="N48" s="106"/>
    </row>
    <row r="49" spans="1:14" s="10" customFormat="1" ht="26.25" customHeight="1" thickBot="1">
      <c r="A49" s="290" t="str">
        <f>IF(C49&gt;0," 本月戶數增加","本月戶數減少")</f>
        <v xml:space="preserve"> 本月戶數增加</v>
      </c>
      <c r="B49" s="277"/>
      <c r="C49" s="141">
        <f>C37-'11308'!C37</f>
        <v>156</v>
      </c>
      <c r="D49" s="182" t="str">
        <f>IF(E49&gt;0,"男增加","男減少")</f>
        <v>男增加</v>
      </c>
      <c r="E49" s="110">
        <f>D37-'11308'!D37</f>
        <v>44</v>
      </c>
      <c r="F49" s="111" t="str">
        <f>IF(G49&gt;0,"女增加","女減少")</f>
        <v>女增加</v>
      </c>
      <c r="G49" s="110">
        <f>E37-'11308'!E37</f>
        <v>39</v>
      </c>
      <c r="H49" s="112"/>
      <c r="I49" s="277" t="str">
        <f>IF(K49&gt;0,"總人口數增加","總人口數減少")</f>
        <v>總人口數增加</v>
      </c>
      <c r="J49" s="277"/>
      <c r="K49" s="110">
        <f>F37-'11308'!F37</f>
        <v>83</v>
      </c>
      <c r="L49" s="112"/>
      <c r="M49" s="113"/>
      <c r="N49" s="114"/>
    </row>
    <row r="50" spans="1:14">
      <c r="C50" s="2"/>
      <c r="K50" s="11"/>
      <c r="M50" s="13"/>
    </row>
  </sheetData>
  <mergeCells count="28">
    <mergeCell ref="C43:C44"/>
    <mergeCell ref="D43:D44"/>
    <mergeCell ref="A48:B48"/>
    <mergeCell ref="A1:L1"/>
    <mergeCell ref="K3:K4"/>
    <mergeCell ref="L3:L4"/>
    <mergeCell ref="A49:B49"/>
    <mergeCell ref="I49:J49"/>
    <mergeCell ref="I3:I4"/>
    <mergeCell ref="B3:B4"/>
    <mergeCell ref="C3:C4"/>
    <mergeCell ref="G3:G4"/>
    <mergeCell ref="H3:H4"/>
    <mergeCell ref="A47:B47"/>
    <mergeCell ref="A45:B45"/>
    <mergeCell ref="A46:B46"/>
    <mergeCell ref="A39:B39"/>
    <mergeCell ref="A40:B40"/>
    <mergeCell ref="A38:B38"/>
    <mergeCell ref="A3:A4"/>
    <mergeCell ref="A41:B42"/>
    <mergeCell ref="A43:B44"/>
    <mergeCell ref="M3:M4"/>
    <mergeCell ref="N3:N4"/>
    <mergeCell ref="K2:N2"/>
    <mergeCell ref="C41:C42"/>
    <mergeCell ref="D41:D42"/>
    <mergeCell ref="J3:J4"/>
  </mergeCells>
  <phoneticPr fontId="1" type="noConversion"/>
  <printOptions horizontalCentered="1"/>
  <pageMargins left="0.59055118110236227" right="0.39370078740157483" top="0.98425196850393704" bottom="0.98425196850393704" header="0" footer="0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12</vt:i4>
      </vt:variant>
    </vt:vector>
  </HeadingPairs>
  <TitlesOfParts>
    <vt:vector size="24" baseType="lpstr">
      <vt:lpstr>11301</vt:lpstr>
      <vt:lpstr>11302</vt:lpstr>
      <vt:lpstr>11303</vt:lpstr>
      <vt:lpstr>11304</vt:lpstr>
      <vt:lpstr>11305</vt:lpstr>
      <vt:lpstr>11306</vt:lpstr>
      <vt:lpstr>11307</vt:lpstr>
      <vt:lpstr>11308</vt:lpstr>
      <vt:lpstr>11309</vt:lpstr>
      <vt:lpstr>11310</vt:lpstr>
      <vt:lpstr>11311</vt:lpstr>
      <vt:lpstr>11312</vt:lpstr>
      <vt:lpstr>'11301'!Print_Titles</vt:lpstr>
      <vt:lpstr>'11302'!Print_Titles</vt:lpstr>
      <vt:lpstr>'11303'!Print_Titles</vt:lpstr>
      <vt:lpstr>'11304'!Print_Titles</vt:lpstr>
      <vt:lpstr>'11305'!Print_Titles</vt:lpstr>
      <vt:lpstr>'11306'!Print_Titles</vt:lpstr>
      <vt:lpstr>'11307'!Print_Titles</vt:lpstr>
      <vt:lpstr>'11308'!Print_Titles</vt:lpstr>
      <vt:lpstr>'11309'!Print_Titles</vt:lpstr>
      <vt:lpstr>'11310'!Print_Titles</vt:lpstr>
      <vt:lpstr>'11311'!Print_Titles</vt:lpstr>
      <vt:lpstr>'11312'!Print_Titles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2024-10-31T23:45:46Z</cp:lastPrinted>
  <dcterms:created xsi:type="dcterms:W3CDTF">1999-11-05T01:57:00Z</dcterms:created>
  <dcterms:modified xsi:type="dcterms:W3CDTF">2024-10-31T23:45:51Z</dcterms:modified>
</cp:coreProperties>
</file>