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480" yWindow="96" windowWidth="8508" windowHeight="4536" activeTab="3"/>
  </bookViews>
  <sheets>
    <sheet name="11301" sheetId="6" r:id="rId1"/>
    <sheet name="11302" sheetId="28" r:id="rId2"/>
    <sheet name="11303" sheetId="29" r:id="rId3"/>
    <sheet name="11304" sheetId="11" r:id="rId4"/>
    <sheet name="11305" sheetId="12" r:id="rId5"/>
    <sheet name="11306" sheetId="13" r:id="rId6"/>
    <sheet name="11307" sheetId="15" r:id="rId7"/>
    <sheet name="11308" sheetId="16" r:id="rId8"/>
    <sheet name="11309" sheetId="17" r:id="rId9"/>
    <sheet name="11310" sheetId="21" r:id="rId10"/>
    <sheet name="11311" sheetId="24" r:id="rId11"/>
    <sheet name="11312" sheetId="30" r:id="rId12"/>
  </sheets>
  <definedNames>
    <definedName name="_xlnm.Print_Titles" localSheetId="0">'11301'!$1:$4</definedName>
    <definedName name="_xlnm.Print_Titles" localSheetId="1">'11302'!$1:$4</definedName>
    <definedName name="_xlnm.Print_Titles" localSheetId="2">'11303'!$1:$4</definedName>
    <definedName name="_xlnm.Print_Titles" localSheetId="3">'11304'!$1:$4</definedName>
    <definedName name="_xlnm.Print_Titles" localSheetId="4">'11305'!$1:$4</definedName>
    <definedName name="_xlnm.Print_Titles" localSheetId="5">'11306'!$1:$4</definedName>
    <definedName name="_xlnm.Print_Titles" localSheetId="6">'11307'!$1:$4</definedName>
    <definedName name="_xlnm.Print_Titles" localSheetId="7">'11308'!$1:$4</definedName>
    <definedName name="_xlnm.Print_Titles" localSheetId="8">'11309'!$1:$4</definedName>
    <definedName name="_xlnm.Print_Titles" localSheetId="9">'11310'!$1:$4</definedName>
    <definedName name="_xlnm.Print_Titles" localSheetId="10">'11311'!$1:$4</definedName>
    <definedName name="_xlnm.Print_Titles" localSheetId="11">'11312'!$1:$4</definedName>
  </definedNames>
  <calcPr calcId="124519"/>
</workbook>
</file>

<file path=xl/calcChain.xml><?xml version="1.0" encoding="utf-8"?>
<calcChain xmlns="http://schemas.openxmlformats.org/spreadsheetml/2006/main">
  <c r="E28" i="16"/>
  <c r="E28" i="15"/>
  <c r="E28" i="13"/>
  <c r="E28" i="12"/>
  <c r="E28" i="11"/>
  <c r="E28" i="29"/>
  <c r="E28" i="28"/>
  <c r="E28" i="6" l="1"/>
  <c r="E28" i="17"/>
  <c r="C29" i="16" l="1"/>
  <c r="C29" i="15" l="1"/>
  <c r="C29" i="28" l="1"/>
  <c r="C29" i="30" l="1"/>
  <c r="E28"/>
  <c r="E27"/>
  <c r="N25"/>
  <c r="C35" s="1"/>
  <c r="M25"/>
  <c r="C34" s="1"/>
  <c r="L25"/>
  <c r="C33" s="1"/>
  <c r="K25"/>
  <c r="C31" s="1"/>
  <c r="J25"/>
  <c r="I25"/>
  <c r="H25"/>
  <c r="G36" s="1"/>
  <c r="G25"/>
  <c r="C36" s="1"/>
  <c r="E25"/>
  <c r="D25"/>
  <c r="C25"/>
  <c r="B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C26" l="1"/>
  <c r="F28"/>
  <c r="H28"/>
  <c r="F27"/>
  <c r="H27"/>
  <c r="F25"/>
  <c r="C29" i="29"/>
  <c r="E27"/>
  <c r="N25"/>
  <c r="C35" s="1"/>
  <c r="M25"/>
  <c r="C34" s="1"/>
  <c r="L25"/>
  <c r="C33" s="1"/>
  <c r="K25"/>
  <c r="C31" s="1"/>
  <c r="J25"/>
  <c r="I25"/>
  <c r="H25"/>
  <c r="G36" s="1"/>
  <c r="G25"/>
  <c r="C36" s="1"/>
  <c r="E25"/>
  <c r="D25"/>
  <c r="C25"/>
  <c r="B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E27" i="28"/>
  <c r="N25"/>
  <c r="C35" s="1"/>
  <c r="M25"/>
  <c r="C34" s="1"/>
  <c r="L25"/>
  <c r="C33" s="1"/>
  <c r="K25"/>
  <c r="C31" s="1"/>
  <c r="J25"/>
  <c r="I25"/>
  <c r="H25"/>
  <c r="G36" s="1"/>
  <c r="G25"/>
  <c r="C36" s="1"/>
  <c r="E25"/>
  <c r="D25"/>
  <c r="C25"/>
  <c r="B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C29" i="13"/>
  <c r="C27" i="30"/>
  <c r="C28"/>
  <c r="G26" l="1"/>
  <c r="E37" i="29"/>
  <c r="D37" s="1"/>
  <c r="C37"/>
  <c r="A37" s="1"/>
  <c r="G37"/>
  <c r="F37" s="1"/>
  <c r="F28"/>
  <c r="H28"/>
  <c r="H27"/>
  <c r="F27"/>
  <c r="C26"/>
  <c r="F25"/>
  <c r="F28" i="28"/>
  <c r="H28"/>
  <c r="H27"/>
  <c r="F27"/>
  <c r="C26"/>
  <c r="F25"/>
  <c r="C29" i="17"/>
  <c r="C28" i="28"/>
  <c r="C27"/>
  <c r="C27" i="29"/>
  <c r="C28"/>
  <c r="K37" l="1"/>
  <c r="I37" s="1"/>
  <c r="G26"/>
  <c r="G26" i="28"/>
  <c r="F12" i="16"/>
  <c r="F13"/>
  <c r="F20" i="15" l="1"/>
  <c r="E27" i="6" l="1"/>
  <c r="C29"/>
  <c r="B25" i="24" l="1"/>
  <c r="B25" i="21"/>
  <c r="C29" l="1"/>
  <c r="I25" i="16" l="1"/>
  <c r="J25"/>
  <c r="K25"/>
  <c r="L25"/>
  <c r="M25"/>
  <c r="N25"/>
  <c r="F16" l="1"/>
  <c r="F17"/>
  <c r="F18"/>
  <c r="F19"/>
  <c r="F20"/>
  <c r="F21"/>
  <c r="F22"/>
  <c r="F23"/>
  <c r="F24"/>
  <c r="C29" i="24" l="1"/>
  <c r="F6" i="15" l="1"/>
  <c r="F7"/>
  <c r="F8"/>
  <c r="F9"/>
  <c r="F10"/>
  <c r="F11"/>
  <c r="F12"/>
  <c r="F13"/>
  <c r="F14"/>
  <c r="F15"/>
  <c r="F16"/>
  <c r="F17"/>
  <c r="F18"/>
  <c r="F19"/>
  <c r="F21"/>
  <c r="F22"/>
  <c r="F23"/>
  <c r="F24"/>
  <c r="F5"/>
  <c r="C29" i="11" l="1"/>
  <c r="E28" i="24" l="1"/>
  <c r="E27"/>
  <c r="E28" i="21"/>
  <c r="E27"/>
  <c r="E27" i="17"/>
  <c r="E27" i="16"/>
  <c r="H28" i="15"/>
  <c r="F28"/>
  <c r="H27"/>
  <c r="F27"/>
  <c r="E27"/>
  <c r="E27" i="11"/>
  <c r="E27" i="13"/>
  <c r="C28" i="15"/>
  <c r="C27"/>
  <c r="E27" i="12" l="1"/>
  <c r="C29"/>
  <c r="F5" i="6" l="1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15" i="16"/>
  <c r="C25" i="15"/>
  <c r="C26" s="1"/>
  <c r="D25"/>
  <c r="E25"/>
  <c r="G25"/>
  <c r="C36" s="1"/>
  <c r="H25"/>
  <c r="G36" s="1"/>
  <c r="I25"/>
  <c r="J25"/>
  <c r="K25"/>
  <c r="C31" s="1"/>
  <c r="L25"/>
  <c r="C33" s="1"/>
  <c r="M25"/>
  <c r="C34" s="1"/>
  <c r="N25"/>
  <c r="C35" s="1"/>
  <c r="H25" i="13"/>
  <c r="G36" s="1"/>
  <c r="N25" i="6"/>
  <c r="C35" s="1"/>
  <c r="M25"/>
  <c r="C34" s="1"/>
  <c r="E25"/>
  <c r="G37" i="28" s="1"/>
  <c r="F37" s="1"/>
  <c r="F5" i="24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E25"/>
  <c r="G37" i="30" s="1"/>
  <c r="F37" s="1"/>
  <c r="D25" i="24"/>
  <c r="E37" i="30" s="1"/>
  <c r="D37" s="1"/>
  <c r="C25" i="24"/>
  <c r="C37" i="30" s="1"/>
  <c r="A37" s="1"/>
  <c r="F5" i="21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E25"/>
  <c r="D25"/>
  <c r="C25"/>
  <c r="C26" s="1"/>
  <c r="G25" i="24"/>
  <c r="C36" s="1"/>
  <c r="H25"/>
  <c r="G36" s="1"/>
  <c r="I25"/>
  <c r="J25"/>
  <c r="K25"/>
  <c r="C31" s="1"/>
  <c r="L25"/>
  <c r="C33" s="1"/>
  <c r="M25"/>
  <c r="C34" s="1"/>
  <c r="N25"/>
  <c r="C35" s="1"/>
  <c r="F5" i="17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E25"/>
  <c r="D25"/>
  <c r="C25"/>
  <c r="N25" i="21"/>
  <c r="C35" s="1"/>
  <c r="M25"/>
  <c r="C34" s="1"/>
  <c r="C25" i="16"/>
  <c r="D25"/>
  <c r="E25"/>
  <c r="F5"/>
  <c r="F6"/>
  <c r="F7"/>
  <c r="F8"/>
  <c r="F9"/>
  <c r="F10"/>
  <c r="F11"/>
  <c r="F14"/>
  <c r="G25" i="21"/>
  <c r="C36" s="1"/>
  <c r="H25"/>
  <c r="G36" s="1"/>
  <c r="I25"/>
  <c r="J25"/>
  <c r="K25"/>
  <c r="C31" s="1"/>
  <c r="L25"/>
  <c r="C33" s="1"/>
  <c r="C35" i="16"/>
  <c r="C34"/>
  <c r="N25" i="13"/>
  <c r="C35" s="1"/>
  <c r="M25"/>
  <c r="C34" s="1"/>
  <c r="N25" i="12"/>
  <c r="C35" s="1"/>
  <c r="M25"/>
  <c r="C34" s="1"/>
  <c r="N25" i="11"/>
  <c r="C35" s="1"/>
  <c r="M25"/>
  <c r="C34" s="1"/>
  <c r="N25" i="17"/>
  <c r="C35" s="1"/>
  <c r="M25"/>
  <c r="C34" s="1"/>
  <c r="F20" i="13"/>
  <c r="F8" i="12"/>
  <c r="H25" i="17"/>
  <c r="G36" s="1"/>
  <c r="G25"/>
  <c r="C36" s="1"/>
  <c r="L25"/>
  <c r="C33" s="1"/>
  <c r="K25"/>
  <c r="C31" s="1"/>
  <c r="H25" i="16"/>
  <c r="G36" s="1"/>
  <c r="G25"/>
  <c r="C36" s="1"/>
  <c r="C33"/>
  <c r="G25" i="13"/>
  <c r="C36" s="1"/>
  <c r="L25"/>
  <c r="C33" s="1"/>
  <c r="K25"/>
  <c r="C31" s="1"/>
  <c r="H25" i="12"/>
  <c r="G36" s="1"/>
  <c r="G25"/>
  <c r="C36" s="1"/>
  <c r="L25"/>
  <c r="C33" s="1"/>
  <c r="K25"/>
  <c r="C31" s="1"/>
  <c r="H25" i="11"/>
  <c r="G36" s="1"/>
  <c r="G25"/>
  <c r="C36" s="1"/>
  <c r="L25"/>
  <c r="C33" s="1"/>
  <c r="K25"/>
  <c r="C31" s="1"/>
  <c r="H25" i="6"/>
  <c r="G36" s="1"/>
  <c r="G25"/>
  <c r="C36" s="1"/>
  <c r="L25"/>
  <c r="C33" s="1"/>
  <c r="K25"/>
  <c r="C31" s="1"/>
  <c r="B25" i="17"/>
  <c r="I25"/>
  <c r="J25"/>
  <c r="F25" i="15"/>
  <c r="B25" i="16"/>
  <c r="F5" i="13"/>
  <c r="F6"/>
  <c r="F7"/>
  <c r="F8"/>
  <c r="F9"/>
  <c r="F10"/>
  <c r="F11"/>
  <c r="F12"/>
  <c r="F13"/>
  <c r="F14"/>
  <c r="F15"/>
  <c r="F16"/>
  <c r="F17"/>
  <c r="F18"/>
  <c r="F19"/>
  <c r="F21"/>
  <c r="F22"/>
  <c r="F23"/>
  <c r="F24"/>
  <c r="E25"/>
  <c r="D25"/>
  <c r="C25"/>
  <c r="B25" i="15"/>
  <c r="F5" i="12"/>
  <c r="F6"/>
  <c r="F7"/>
  <c r="F9"/>
  <c r="F10"/>
  <c r="F11"/>
  <c r="F12"/>
  <c r="F13"/>
  <c r="F14"/>
  <c r="F15"/>
  <c r="F16"/>
  <c r="F17"/>
  <c r="F18"/>
  <c r="F19"/>
  <c r="F20"/>
  <c r="F21"/>
  <c r="F22"/>
  <c r="F23"/>
  <c r="F24"/>
  <c r="E25"/>
  <c r="D25"/>
  <c r="C25"/>
  <c r="B25" i="13"/>
  <c r="I25"/>
  <c r="J25"/>
  <c r="F5" i="11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E25"/>
  <c r="G37" s="1"/>
  <c r="F37" s="1"/>
  <c r="D25"/>
  <c r="E37" s="1"/>
  <c r="D37" s="1"/>
  <c r="C25"/>
  <c r="C37" s="1"/>
  <c r="A37" s="1"/>
  <c r="B25" i="12"/>
  <c r="I25"/>
  <c r="J25"/>
  <c r="B25" i="11"/>
  <c r="I25"/>
  <c r="J25"/>
  <c r="C25" i="6"/>
  <c r="D25"/>
  <c r="E37" i="28" s="1"/>
  <c r="D37" s="1"/>
  <c r="I25" i="6"/>
  <c r="J25"/>
  <c r="B25"/>
  <c r="C26" l="1"/>
  <c r="C37" i="28"/>
  <c r="A37" s="1"/>
  <c r="G37" i="24"/>
  <c r="F37" s="1"/>
  <c r="C37" i="13"/>
  <c r="A37" s="1"/>
  <c r="G37"/>
  <c r="F37" s="1"/>
  <c r="C26" i="12"/>
  <c r="H27" i="6"/>
  <c r="H28"/>
  <c r="F27"/>
  <c r="F28"/>
  <c r="E37" i="17"/>
  <c r="D37" s="1"/>
  <c r="G37"/>
  <c r="F37" s="1"/>
  <c r="F25" i="6"/>
  <c r="F25" i="24"/>
  <c r="K37" i="30" s="1"/>
  <c r="I37" s="1"/>
  <c r="H28" i="24"/>
  <c r="H27"/>
  <c r="F27"/>
  <c r="F28"/>
  <c r="C37"/>
  <c r="A37" s="1"/>
  <c r="F25" i="21"/>
  <c r="F28"/>
  <c r="H27"/>
  <c r="H28"/>
  <c r="F27"/>
  <c r="E37"/>
  <c r="D37" s="1"/>
  <c r="E37" i="24"/>
  <c r="D37" s="1"/>
  <c r="C37" i="21"/>
  <c r="A37" s="1"/>
  <c r="F25" i="17"/>
  <c r="C37"/>
  <c r="A37" s="1"/>
  <c r="G37" i="21"/>
  <c r="F37" s="1"/>
  <c r="H27" i="17"/>
  <c r="H28"/>
  <c r="F27"/>
  <c r="F28"/>
  <c r="C26"/>
  <c r="G37" i="16"/>
  <c r="F37" s="1"/>
  <c r="E37"/>
  <c r="D37" s="1"/>
  <c r="G37" i="15"/>
  <c r="F37" s="1"/>
  <c r="E37"/>
  <c r="D37" s="1"/>
  <c r="C37"/>
  <c r="A37" s="1"/>
  <c r="C26" i="13"/>
  <c r="E37"/>
  <c r="D37" s="1"/>
  <c r="H28" i="16"/>
  <c r="F27"/>
  <c r="F28"/>
  <c r="H27"/>
  <c r="F25"/>
  <c r="C37"/>
  <c r="A37" s="1"/>
  <c r="F25" i="13"/>
  <c r="G26" s="1"/>
  <c r="H27"/>
  <c r="H28"/>
  <c r="F27"/>
  <c r="F28"/>
  <c r="F25" i="12"/>
  <c r="G26" s="1"/>
  <c r="H27"/>
  <c r="H28"/>
  <c r="F28"/>
  <c r="F27"/>
  <c r="G37"/>
  <c r="F37" s="1"/>
  <c r="C26" i="11"/>
  <c r="C37" i="12"/>
  <c r="A37" s="1"/>
  <c r="H27" i="11"/>
  <c r="F28"/>
  <c r="F27"/>
  <c r="H28"/>
  <c r="E37" i="12"/>
  <c r="D37" s="1"/>
  <c r="F25" i="11"/>
  <c r="K37" s="1"/>
  <c r="I37" s="1"/>
  <c r="G26" i="15"/>
  <c r="C26" i="16"/>
  <c r="C26" i="24"/>
  <c r="C27" i="11"/>
  <c r="C28" i="6"/>
  <c r="C27" i="24"/>
  <c r="C28"/>
  <c r="C27" i="21"/>
  <c r="C27" i="12"/>
  <c r="C27" i="17"/>
  <c r="C27" i="13"/>
  <c r="C28" i="11"/>
  <c r="C28" i="21"/>
  <c r="C28" i="12"/>
  <c r="C28" i="16"/>
  <c r="C27" i="6"/>
  <c r="C27" i="16"/>
  <c r="C28" i="17"/>
  <c r="C28" i="13"/>
  <c r="G26" i="6" l="1"/>
  <c r="K37" i="28"/>
  <c r="I37" s="1"/>
  <c r="K37" i="24"/>
  <c r="I37" s="1"/>
  <c r="K37" i="21"/>
  <c r="I37" s="1"/>
  <c r="G26" i="17"/>
  <c r="G26" i="24"/>
  <c r="G26" i="21"/>
  <c r="K37" i="17"/>
  <c r="I37" s="1"/>
  <c r="K37" i="15"/>
  <c r="I37" s="1"/>
  <c r="K37" i="16"/>
  <c r="I37" s="1"/>
  <c r="G26"/>
  <c r="K37" i="13"/>
  <c r="I37" s="1"/>
  <c r="K37" i="12"/>
  <c r="I37" s="1"/>
  <c r="G26" i="11"/>
  <c r="C31" i="16"/>
</calcChain>
</file>

<file path=xl/sharedStrings.xml><?xml version="1.0" encoding="utf-8"?>
<sst xmlns="http://schemas.openxmlformats.org/spreadsheetml/2006/main" count="856" uniqueCount="183">
  <si>
    <t>戶</t>
    <phoneticPr fontId="1" type="noConversion"/>
  </si>
  <si>
    <t>男</t>
    <phoneticPr fontId="1" type="noConversion"/>
  </si>
  <si>
    <t>女</t>
    <phoneticPr fontId="1" type="noConversion"/>
  </si>
  <si>
    <r>
      <t>合</t>
    </r>
    <r>
      <rPr>
        <sz val="14"/>
        <rFont val="Times New Roman"/>
        <family val="1"/>
      </rPr>
      <t xml:space="preserve">   </t>
    </r>
    <r>
      <rPr>
        <sz val="14"/>
        <rFont val="標楷體"/>
        <family val="4"/>
        <charset val="136"/>
      </rPr>
      <t>計</t>
    </r>
    <phoneticPr fontId="1" type="noConversion"/>
  </si>
  <si>
    <t>遷出數</t>
    <phoneticPr fontId="1" type="noConversion"/>
  </si>
  <si>
    <t>遷入數</t>
    <phoneticPr fontId="1" type="noConversion"/>
  </si>
  <si>
    <t>住變入</t>
    <phoneticPr fontId="1" type="noConversion"/>
  </si>
  <si>
    <t>住變出</t>
    <phoneticPr fontId="1" type="noConversion"/>
  </si>
  <si>
    <t>全區總戶數：</t>
    <phoneticPr fontId="1" type="noConversion"/>
  </si>
  <si>
    <t>全區總人口數：</t>
    <phoneticPr fontId="1" type="noConversion"/>
  </si>
  <si>
    <t>人</t>
    <phoneticPr fontId="1" type="noConversion"/>
  </si>
  <si>
    <t>原住民人數：</t>
    <phoneticPr fontId="1" type="noConversion"/>
  </si>
  <si>
    <t>平地原住民：</t>
    <phoneticPr fontId="1" type="noConversion"/>
  </si>
  <si>
    <t>山地原住民：</t>
    <phoneticPr fontId="1" type="noConversion"/>
  </si>
  <si>
    <t>結婚對數：</t>
  </si>
  <si>
    <t>死亡人數：</t>
    <phoneticPr fontId="1" type="noConversion"/>
  </si>
  <si>
    <t>遷出本區人數：</t>
    <phoneticPr fontId="1" type="noConversion"/>
  </si>
  <si>
    <t>出生人數：</t>
  </si>
  <si>
    <t>人</t>
    <phoneticPr fontId="1" type="noConversion"/>
  </si>
  <si>
    <t>里別</t>
    <phoneticPr fontId="1" type="noConversion"/>
  </si>
  <si>
    <t>鄰數</t>
    <phoneticPr fontId="1" type="noConversion"/>
  </si>
  <si>
    <t>戶數</t>
    <phoneticPr fontId="1" type="noConversion"/>
  </si>
  <si>
    <t>出生數</t>
    <phoneticPr fontId="1" type="noConversion"/>
  </si>
  <si>
    <t>死亡數</t>
    <phoneticPr fontId="1" type="noConversion"/>
  </si>
  <si>
    <t>對</t>
    <phoneticPr fontId="7" type="noConversion"/>
  </si>
  <si>
    <t>戶數</t>
    <phoneticPr fontId="1" type="noConversion"/>
  </si>
  <si>
    <t>遷入數</t>
    <phoneticPr fontId="1" type="noConversion"/>
  </si>
  <si>
    <t>遷出數</t>
    <phoneticPr fontId="1" type="noConversion"/>
  </si>
  <si>
    <t>住變入</t>
    <phoneticPr fontId="1" type="noConversion"/>
  </si>
  <si>
    <t>住變出</t>
    <phoneticPr fontId="1" type="noConversion"/>
  </si>
  <si>
    <t>出生數</t>
    <phoneticPr fontId="1" type="noConversion"/>
  </si>
  <si>
    <t>死亡數</t>
    <phoneticPr fontId="1" type="noConversion"/>
  </si>
  <si>
    <t>男</t>
    <phoneticPr fontId="1" type="noConversion"/>
  </si>
  <si>
    <t>女</t>
    <phoneticPr fontId="1" type="noConversion"/>
  </si>
  <si>
    <t>全區總戶數：</t>
    <phoneticPr fontId="1" type="noConversion"/>
  </si>
  <si>
    <t>戶</t>
    <phoneticPr fontId="1" type="noConversion"/>
  </si>
  <si>
    <t>全區總人口數：</t>
    <phoneticPr fontId="1" type="noConversion"/>
  </si>
  <si>
    <t>人</t>
    <phoneticPr fontId="1" type="noConversion"/>
  </si>
  <si>
    <t>原住民人數：</t>
    <phoneticPr fontId="1" type="noConversion"/>
  </si>
  <si>
    <t>平地原住民：</t>
    <phoneticPr fontId="1" type="noConversion"/>
  </si>
  <si>
    <t>山地原住民：</t>
    <phoneticPr fontId="1" type="noConversion"/>
  </si>
  <si>
    <t>死亡人數：</t>
    <phoneticPr fontId="1" type="noConversion"/>
  </si>
  <si>
    <t>對</t>
    <phoneticPr fontId="7" type="noConversion"/>
  </si>
  <si>
    <t>遷出本區人數：</t>
    <phoneticPr fontId="1" type="noConversion"/>
  </si>
  <si>
    <t>戶數</t>
    <phoneticPr fontId="1" type="noConversion"/>
  </si>
  <si>
    <t>出生數</t>
    <phoneticPr fontId="1" type="noConversion"/>
  </si>
  <si>
    <t>死亡數</t>
    <phoneticPr fontId="1" type="noConversion"/>
  </si>
  <si>
    <t>對</t>
    <phoneticPr fontId="7" type="noConversion"/>
  </si>
  <si>
    <t>戶數</t>
    <phoneticPr fontId="1" type="noConversion"/>
  </si>
  <si>
    <t>遷入數</t>
    <phoneticPr fontId="1" type="noConversion"/>
  </si>
  <si>
    <t>遷出數</t>
    <phoneticPr fontId="1" type="noConversion"/>
  </si>
  <si>
    <t>住變入</t>
    <phoneticPr fontId="1" type="noConversion"/>
  </si>
  <si>
    <t>住變出</t>
    <phoneticPr fontId="1" type="noConversion"/>
  </si>
  <si>
    <t>出生數</t>
    <phoneticPr fontId="1" type="noConversion"/>
  </si>
  <si>
    <t>死亡數</t>
    <phoneticPr fontId="1" type="noConversion"/>
  </si>
  <si>
    <t>男</t>
    <phoneticPr fontId="1" type="noConversion"/>
  </si>
  <si>
    <t>女</t>
    <phoneticPr fontId="1" type="noConversion"/>
  </si>
  <si>
    <t>全區總戶數：</t>
    <phoneticPr fontId="1" type="noConversion"/>
  </si>
  <si>
    <t>戶</t>
    <phoneticPr fontId="1" type="noConversion"/>
  </si>
  <si>
    <t>全區總人口數：</t>
    <phoneticPr fontId="1" type="noConversion"/>
  </si>
  <si>
    <t>人</t>
    <phoneticPr fontId="1" type="noConversion"/>
  </si>
  <si>
    <t>死亡人數：</t>
    <phoneticPr fontId="1" type="noConversion"/>
  </si>
  <si>
    <t>對</t>
    <phoneticPr fontId="7" type="noConversion"/>
  </si>
  <si>
    <t>遷出本區人數：</t>
    <phoneticPr fontId="1" type="noConversion"/>
  </si>
  <si>
    <t>戶數</t>
    <phoneticPr fontId="1" type="noConversion"/>
  </si>
  <si>
    <t>遷入數</t>
    <phoneticPr fontId="1" type="noConversion"/>
  </si>
  <si>
    <t>遷出數</t>
    <phoneticPr fontId="1" type="noConversion"/>
  </si>
  <si>
    <t>住變入</t>
    <phoneticPr fontId="1" type="noConversion"/>
  </si>
  <si>
    <t>住變出</t>
    <phoneticPr fontId="1" type="noConversion"/>
  </si>
  <si>
    <t>出生數</t>
    <phoneticPr fontId="1" type="noConversion"/>
  </si>
  <si>
    <t>死亡數</t>
    <phoneticPr fontId="1" type="noConversion"/>
  </si>
  <si>
    <t>男</t>
    <phoneticPr fontId="1" type="noConversion"/>
  </si>
  <si>
    <t>女</t>
    <phoneticPr fontId="1" type="noConversion"/>
  </si>
  <si>
    <t>全區總戶數：</t>
    <phoneticPr fontId="1" type="noConversion"/>
  </si>
  <si>
    <t>戶</t>
    <phoneticPr fontId="1" type="noConversion"/>
  </si>
  <si>
    <t>全區總人口數：</t>
    <phoneticPr fontId="1" type="noConversion"/>
  </si>
  <si>
    <t>人</t>
    <phoneticPr fontId="1" type="noConversion"/>
  </si>
  <si>
    <t>死亡人數：</t>
    <phoneticPr fontId="1" type="noConversion"/>
  </si>
  <si>
    <t>對</t>
    <phoneticPr fontId="7" type="noConversion"/>
  </si>
  <si>
    <t>遷出本區人數：</t>
    <phoneticPr fontId="1" type="noConversion"/>
  </si>
  <si>
    <t>里別</t>
    <phoneticPr fontId="1" type="noConversion"/>
  </si>
  <si>
    <t>鄰數</t>
    <phoneticPr fontId="1" type="noConversion"/>
  </si>
  <si>
    <r>
      <t>合</t>
    </r>
    <r>
      <rPr>
        <sz val="14"/>
        <rFont val="Times New Roman"/>
        <family val="1"/>
      </rPr>
      <t xml:space="preserve">   </t>
    </r>
    <r>
      <rPr>
        <sz val="14"/>
        <rFont val="標楷體"/>
        <family val="4"/>
        <charset val="136"/>
      </rPr>
      <t>計</t>
    </r>
    <phoneticPr fontId="1" type="noConversion"/>
  </si>
  <si>
    <r>
      <t>合</t>
    </r>
    <r>
      <rPr>
        <sz val="14"/>
        <rFont val="Times New Roman"/>
        <family val="1"/>
      </rPr>
      <t xml:space="preserve">   </t>
    </r>
    <r>
      <rPr>
        <sz val="14"/>
        <rFont val="標楷體"/>
        <family val="4"/>
        <charset val="136"/>
      </rPr>
      <t>計</t>
    </r>
    <phoneticPr fontId="1" type="noConversion"/>
  </si>
  <si>
    <r>
      <t>合</t>
    </r>
    <r>
      <rPr>
        <sz val="14"/>
        <rFont val="Times New Roman"/>
        <family val="1"/>
      </rPr>
      <t xml:space="preserve">   </t>
    </r>
    <r>
      <rPr>
        <sz val="14"/>
        <rFont val="標楷體"/>
        <family val="4"/>
        <charset val="136"/>
      </rPr>
      <t>計</t>
    </r>
    <phoneticPr fontId="1" type="noConversion"/>
  </si>
  <si>
    <r>
      <t>合</t>
    </r>
    <r>
      <rPr>
        <sz val="14"/>
        <color indexed="8"/>
        <rFont val="Times New Roman"/>
        <family val="1"/>
      </rPr>
      <t xml:space="preserve">   </t>
    </r>
    <r>
      <rPr>
        <sz val="14"/>
        <color indexed="8"/>
        <rFont val="標楷體"/>
        <family val="4"/>
        <charset val="136"/>
      </rPr>
      <t>計</t>
    </r>
    <phoneticPr fontId="1" type="noConversion"/>
  </si>
  <si>
    <r>
      <t>合</t>
    </r>
    <r>
      <rPr>
        <sz val="14"/>
        <color indexed="8"/>
        <rFont val="Times New Roman"/>
        <family val="1"/>
      </rPr>
      <t xml:space="preserve">   </t>
    </r>
    <r>
      <rPr>
        <sz val="14"/>
        <color indexed="8"/>
        <rFont val="標楷體"/>
        <family val="4"/>
        <charset val="136"/>
      </rPr>
      <t>計</t>
    </r>
    <phoneticPr fontId="1" type="noConversion"/>
  </si>
  <si>
    <r>
      <t>合</t>
    </r>
    <r>
      <rPr>
        <sz val="14"/>
        <color indexed="8"/>
        <rFont val="Times New Roman"/>
        <family val="1"/>
      </rPr>
      <t xml:space="preserve">   </t>
    </r>
    <r>
      <rPr>
        <sz val="14"/>
        <color indexed="8"/>
        <rFont val="標楷體"/>
        <family val="4"/>
        <charset val="136"/>
      </rPr>
      <t>計</t>
    </r>
    <phoneticPr fontId="1" type="noConversion"/>
  </si>
  <si>
    <t>里</t>
    <phoneticPr fontId="1" type="noConversion"/>
  </si>
  <si>
    <t>人</t>
    <phoneticPr fontId="1" type="noConversion"/>
  </si>
  <si>
    <t>口</t>
    <phoneticPr fontId="1" type="noConversion"/>
  </si>
  <si>
    <t>數</t>
    <phoneticPr fontId="1" type="noConversion"/>
  </si>
  <si>
    <r>
      <t>（生母國籍：大陸港澳地區0人；外國籍0人</t>
    </r>
    <r>
      <rPr>
        <sz val="14"/>
        <rFont val="新細明體"/>
        <family val="1"/>
        <charset val="136"/>
      </rPr>
      <t>）</t>
    </r>
    <r>
      <rPr>
        <sz val="14"/>
        <rFont val="標楷體"/>
        <family val="4"/>
        <charset val="136"/>
      </rPr>
      <t xml:space="preserve"> </t>
    </r>
  </si>
  <si>
    <r>
      <t>（生父國籍：大陸港澳地區0人；外國籍0人</t>
    </r>
    <r>
      <rPr>
        <sz val="14"/>
        <rFont val="新細明體"/>
        <family val="1"/>
        <charset val="136"/>
      </rPr>
      <t>）</t>
    </r>
    <r>
      <rPr>
        <sz val="14"/>
        <rFont val="標楷體"/>
        <family val="4"/>
        <charset val="136"/>
      </rPr>
      <t xml:space="preserve"> </t>
    </r>
    <phoneticPr fontId="1" type="noConversion"/>
  </si>
  <si>
    <r>
      <t>合</t>
    </r>
    <r>
      <rPr>
        <sz val="14"/>
        <rFont val="Times New Roman"/>
        <family val="1"/>
      </rPr>
      <t xml:space="preserve">   </t>
    </r>
    <r>
      <rPr>
        <sz val="14"/>
        <rFont val="標楷體"/>
        <family val="4"/>
        <charset val="136"/>
      </rPr>
      <t>計</t>
    </r>
    <phoneticPr fontId="1" type="noConversion"/>
  </si>
  <si>
    <t>本月遷入本區人數：</t>
    <phoneticPr fontId="1" type="noConversion"/>
  </si>
  <si>
    <t>本區最大里：</t>
    <phoneticPr fontId="1" type="noConversion"/>
  </si>
  <si>
    <t>本區最小里：</t>
    <phoneticPr fontId="1" type="noConversion"/>
  </si>
  <si>
    <t>總計</t>
    <phoneticPr fontId="1" type="noConversion"/>
  </si>
  <si>
    <r>
      <t>（生母國籍：大陸港澳地區0人；外國籍0人</t>
    </r>
    <r>
      <rPr>
        <sz val="14"/>
        <rFont val="新細明體"/>
        <family val="1"/>
        <charset val="136"/>
      </rPr>
      <t>）</t>
    </r>
    <r>
      <rPr>
        <sz val="14"/>
        <rFont val="標楷體"/>
        <family val="4"/>
        <charset val="136"/>
      </rPr>
      <t xml:space="preserve"> </t>
    </r>
    <phoneticPr fontId="1" type="noConversion"/>
  </si>
  <si>
    <r>
      <t>（生母國籍：大陸港澳地區0人；外國籍0人</t>
    </r>
    <r>
      <rPr>
        <sz val="14"/>
        <rFont val="新細明體"/>
        <family val="1"/>
        <charset val="136"/>
      </rPr>
      <t>）</t>
    </r>
    <r>
      <rPr>
        <sz val="14"/>
        <rFont val="標楷體"/>
        <family val="4"/>
        <charset val="136"/>
      </rPr>
      <t xml:space="preserve"> </t>
    </r>
    <phoneticPr fontId="7" type="noConversion"/>
  </si>
  <si>
    <t>（配偶國籍：大陸港澳地區0人；外國籍0人）</t>
    <phoneticPr fontId="1" type="noConversion"/>
  </si>
  <si>
    <r>
      <t>（生母國籍：大陸港澳地區0人；外國籍0人</t>
    </r>
    <r>
      <rPr>
        <sz val="14"/>
        <rFont val="新細明體"/>
        <family val="1"/>
        <charset val="136"/>
      </rPr>
      <t>）</t>
    </r>
    <r>
      <rPr>
        <sz val="14"/>
        <rFont val="標楷體"/>
        <family val="4"/>
        <charset val="136"/>
      </rPr>
      <t xml:space="preserve"> </t>
    </r>
    <phoneticPr fontId="1" type="noConversion"/>
  </si>
  <si>
    <t>（配偶國籍：大陸港澳地區0人；外國籍0人）</t>
    <phoneticPr fontId="1" type="noConversion"/>
  </si>
  <si>
    <r>
      <t>（生父國籍：大陸港澳地區0人；外國籍0人</t>
    </r>
    <r>
      <rPr>
        <sz val="14"/>
        <rFont val="新細明體"/>
        <family val="1"/>
        <charset val="136"/>
      </rPr>
      <t>）</t>
    </r>
    <r>
      <rPr>
        <sz val="14"/>
        <rFont val="標楷體"/>
        <family val="4"/>
        <charset val="136"/>
      </rPr>
      <t xml:space="preserve"> </t>
    </r>
    <phoneticPr fontId="1" type="noConversion"/>
  </si>
  <si>
    <r>
      <t>（生母國籍：大陸港澳地區0人；外國籍0人</t>
    </r>
    <r>
      <rPr>
        <sz val="14"/>
        <rFont val="新細明體"/>
        <family val="1"/>
        <charset val="136"/>
      </rPr>
      <t>）</t>
    </r>
    <r>
      <rPr>
        <sz val="14"/>
        <rFont val="標楷體"/>
        <family val="4"/>
        <charset val="136"/>
      </rPr>
      <t xml:space="preserve"> </t>
    </r>
    <phoneticPr fontId="7" type="noConversion"/>
  </si>
  <si>
    <t>高雄市前金區各里人口異動概況</t>
    <phoneticPr fontId="1" type="noConversion"/>
  </si>
  <si>
    <t>共20里</t>
    <phoneticPr fontId="1" type="noConversion"/>
  </si>
  <si>
    <t>結婚對數(含相同性別)</t>
  </si>
  <si>
    <t>離婚/
終止結婚
對數</t>
  </si>
  <si>
    <t>離婚/終止結婚對數：</t>
  </si>
  <si>
    <t>三川</t>
  </si>
  <si>
    <t>草江</t>
  </si>
  <si>
    <t>長城</t>
  </si>
  <si>
    <t>北金</t>
  </si>
  <si>
    <t>東金</t>
  </si>
  <si>
    <t>新生</t>
  </si>
  <si>
    <t>後金</t>
  </si>
  <si>
    <t>長興</t>
  </si>
  <si>
    <t>青山</t>
  </si>
  <si>
    <t>民生</t>
  </si>
  <si>
    <t>復元</t>
  </si>
  <si>
    <t>林投</t>
  </si>
  <si>
    <t>國民</t>
  </si>
  <si>
    <t>社東</t>
  </si>
  <si>
    <t>社西</t>
  </si>
  <si>
    <t>博孝</t>
  </si>
  <si>
    <t>長生</t>
  </si>
  <si>
    <t>榮復</t>
  </si>
  <si>
    <t>文西</t>
  </si>
  <si>
    <t>文東</t>
  </si>
  <si>
    <t>（配偶國籍：大陸港澳地區0人；外國籍0人）</t>
    <phoneticPr fontId="1" type="noConversion"/>
  </si>
  <si>
    <t>共20里</t>
    <phoneticPr fontId="1" type="noConversion"/>
  </si>
  <si>
    <t>共20里</t>
    <phoneticPr fontId="1" type="noConversion"/>
  </si>
  <si>
    <r>
      <t>（</t>
    </r>
    <r>
      <rPr>
        <sz val="14"/>
        <rFont val="標楷體"/>
        <family val="4"/>
        <charset val="136"/>
      </rPr>
      <t>生父國籍</t>
    </r>
    <r>
      <rPr>
        <sz val="14"/>
        <rFont val="新細明體"/>
        <family val="1"/>
        <charset val="136"/>
      </rPr>
      <t>：</t>
    </r>
    <r>
      <rPr>
        <sz val="14"/>
        <rFont val="標楷體"/>
        <family val="4"/>
        <charset val="136"/>
      </rPr>
      <t>大陸港澳地區1人；外國籍0人</t>
    </r>
    <r>
      <rPr>
        <sz val="14"/>
        <rFont val="新細明體"/>
        <family val="1"/>
        <charset val="136"/>
      </rPr>
      <t>）</t>
    </r>
    <phoneticPr fontId="7" type="noConversion"/>
  </si>
  <si>
    <t>共20里</t>
    <phoneticPr fontId="1" type="noConversion"/>
  </si>
  <si>
    <r>
      <t>（</t>
    </r>
    <r>
      <rPr>
        <sz val="14"/>
        <rFont val="標楷體"/>
        <family val="4"/>
        <charset val="136"/>
      </rPr>
      <t>生父國籍</t>
    </r>
    <r>
      <rPr>
        <sz val="14"/>
        <rFont val="新細明體"/>
        <family val="1"/>
        <charset val="136"/>
      </rPr>
      <t>：</t>
    </r>
    <r>
      <rPr>
        <sz val="14"/>
        <rFont val="標楷體"/>
        <family val="4"/>
        <charset val="136"/>
      </rPr>
      <t>大陸港澳地區0人；外國籍1人</t>
    </r>
    <r>
      <rPr>
        <sz val="14"/>
        <rFont val="新細明體"/>
        <family val="1"/>
        <charset val="136"/>
      </rPr>
      <t>）</t>
    </r>
    <phoneticPr fontId="1" type="noConversion"/>
  </si>
  <si>
    <t>（配偶國籍：大陸港澳地區2人；外國籍1人）</t>
    <phoneticPr fontId="1" type="noConversion"/>
  </si>
  <si>
    <r>
      <t>（生父國籍：大陸港澳地區0人；外國籍0人</t>
    </r>
    <r>
      <rPr>
        <sz val="14"/>
        <rFont val="新細明體"/>
        <family val="1"/>
        <charset val="136"/>
      </rPr>
      <t>）</t>
    </r>
    <r>
      <rPr>
        <sz val="14"/>
        <rFont val="標楷體"/>
        <family val="4"/>
        <charset val="136"/>
      </rPr>
      <t xml:space="preserve"> </t>
    </r>
    <phoneticPr fontId="1" type="noConversion"/>
  </si>
  <si>
    <t>（配偶國籍：大陸港澳地區0人；外國籍1人）</t>
    <phoneticPr fontId="1" type="noConversion"/>
  </si>
  <si>
    <t>共20里</t>
    <phoneticPr fontId="1" type="noConversion"/>
  </si>
  <si>
    <r>
      <t>（生母國籍：大陸港澳地區1人；外國籍0人</t>
    </r>
    <r>
      <rPr>
        <sz val="14"/>
        <rFont val="新細明體"/>
        <family val="1"/>
        <charset val="136"/>
      </rPr>
      <t>）</t>
    </r>
    <r>
      <rPr>
        <sz val="14"/>
        <rFont val="標楷體"/>
        <family val="4"/>
        <charset val="136"/>
      </rPr>
      <t xml:space="preserve"> </t>
    </r>
    <phoneticPr fontId="1" type="noConversion"/>
  </si>
  <si>
    <r>
      <t>（生父國籍：大陸港澳地區0人；外國籍1人</t>
    </r>
    <r>
      <rPr>
        <sz val="14"/>
        <rFont val="新細明體"/>
        <family val="1"/>
        <charset val="136"/>
      </rPr>
      <t>）</t>
    </r>
    <r>
      <rPr>
        <sz val="14"/>
        <rFont val="標楷體"/>
        <family val="4"/>
        <charset val="136"/>
      </rPr>
      <t xml:space="preserve"> </t>
    </r>
    <phoneticPr fontId="1" type="noConversion"/>
  </si>
  <si>
    <t>（配偶國籍：大陸港澳地區0人；外國籍1人）</t>
    <phoneticPr fontId="1" type="noConversion"/>
  </si>
  <si>
    <t>（配偶國籍：大陸港澳地區1人；外國籍0人）</t>
    <phoneticPr fontId="1" type="noConversion"/>
  </si>
  <si>
    <t>共20里</t>
    <phoneticPr fontId="1" type="noConversion"/>
  </si>
  <si>
    <r>
      <t>（生母國籍：大陸港澳地區0人；外國籍1人</t>
    </r>
    <r>
      <rPr>
        <sz val="14"/>
        <rFont val="新細明體"/>
        <family val="1"/>
        <charset val="136"/>
      </rPr>
      <t>）</t>
    </r>
    <r>
      <rPr>
        <sz val="14"/>
        <rFont val="標楷體"/>
        <family val="4"/>
        <charset val="136"/>
      </rPr>
      <t xml:space="preserve"> </t>
    </r>
    <phoneticPr fontId="1" type="noConversion"/>
  </si>
  <si>
    <r>
      <t>（生父國籍：大陸港澳地區0人；外國籍1人</t>
    </r>
    <r>
      <rPr>
        <sz val="14"/>
        <rFont val="新細明體"/>
        <family val="1"/>
        <charset val="136"/>
      </rPr>
      <t>）</t>
    </r>
    <r>
      <rPr>
        <sz val="14"/>
        <rFont val="標楷體"/>
        <family val="4"/>
        <charset val="136"/>
      </rPr>
      <t xml:space="preserve"> </t>
    </r>
    <phoneticPr fontId="1" type="noConversion"/>
  </si>
  <si>
    <t>（配偶國籍：大陸港澳地區1人；外國籍1人）</t>
    <phoneticPr fontId="1" type="noConversion"/>
  </si>
  <si>
    <t>（配偶國籍：大陸港澳地區2人；外國籍1人）</t>
    <phoneticPr fontId="1" type="noConversion"/>
  </si>
  <si>
    <t>共20里</t>
    <phoneticPr fontId="1" type="noConversion"/>
  </si>
  <si>
    <t>共20里</t>
    <phoneticPr fontId="1" type="noConversion"/>
  </si>
  <si>
    <r>
      <t>（生母國籍：大陸港澳地區1人；外國籍0人</t>
    </r>
    <r>
      <rPr>
        <sz val="14"/>
        <rFont val="新細明體"/>
        <family val="1"/>
        <charset val="136"/>
      </rPr>
      <t>）</t>
    </r>
    <r>
      <rPr>
        <sz val="14"/>
        <rFont val="標楷體"/>
        <family val="4"/>
        <charset val="136"/>
      </rPr>
      <t xml:space="preserve"> </t>
    </r>
    <phoneticPr fontId="1" type="noConversion"/>
  </si>
  <si>
    <t>共20里</t>
    <phoneticPr fontId="1" type="noConversion"/>
  </si>
  <si>
    <r>
      <t>（生父國籍：大陸港澳地區1人；外國籍0人</t>
    </r>
    <r>
      <rPr>
        <sz val="14"/>
        <rFont val="新細明體"/>
        <family val="1"/>
        <charset val="136"/>
      </rPr>
      <t>）</t>
    </r>
    <r>
      <rPr>
        <sz val="14"/>
        <rFont val="標楷體"/>
        <family val="4"/>
        <charset val="136"/>
      </rPr>
      <t xml:space="preserve"> </t>
    </r>
    <phoneticPr fontId="1" type="noConversion"/>
  </si>
  <si>
    <t>共20里</t>
    <phoneticPr fontId="1" type="noConversion"/>
  </si>
  <si>
    <t>（配偶國籍：大陸港澳地區1人；外國籍2人）</t>
    <phoneticPr fontId="1" type="noConversion"/>
  </si>
  <si>
    <t>（配偶國籍：大陸港澳地區2人；外國籍0人）</t>
    <phoneticPr fontId="1" type="noConversion"/>
  </si>
  <si>
    <t>共20里</t>
    <phoneticPr fontId="1" type="noConversion"/>
  </si>
  <si>
    <t>（配偶國籍：大陸港澳地區1人；外國籍1人）</t>
    <phoneticPr fontId="1" type="noConversion"/>
  </si>
  <si>
    <t>男減少</t>
    <phoneticPr fontId="1" type="noConversion"/>
  </si>
  <si>
    <t xml:space="preserve"> 本月戶數增加</t>
    <phoneticPr fontId="1" type="noConversion"/>
  </si>
  <si>
    <r>
      <t>民國</t>
    </r>
    <r>
      <rPr>
        <sz val="14"/>
        <rFont val="Times New Roman"/>
        <family val="1"/>
      </rPr>
      <t>113</t>
    </r>
    <r>
      <rPr>
        <sz val="14"/>
        <rFont val="標楷體"/>
        <family val="4"/>
        <charset val="136"/>
      </rPr>
      <t>年</t>
    </r>
    <r>
      <rPr>
        <sz val="14"/>
        <rFont val="Times New Roman"/>
        <family val="1"/>
      </rPr>
      <t>1</t>
    </r>
    <r>
      <rPr>
        <sz val="14"/>
        <rFont val="標楷體"/>
        <family val="4"/>
        <charset val="136"/>
      </rPr>
      <t>月份</t>
    </r>
    <phoneticPr fontId="1" type="noConversion"/>
  </si>
  <si>
    <r>
      <t>（</t>
    </r>
    <r>
      <rPr>
        <sz val="14"/>
        <rFont val="標楷體"/>
        <family val="4"/>
        <charset val="136"/>
      </rPr>
      <t>生父國籍</t>
    </r>
    <r>
      <rPr>
        <sz val="14"/>
        <rFont val="新細明體"/>
        <family val="1"/>
        <charset val="136"/>
      </rPr>
      <t>：</t>
    </r>
    <r>
      <rPr>
        <sz val="14"/>
        <rFont val="標楷體"/>
        <family val="4"/>
        <charset val="136"/>
      </rPr>
      <t>大陸港澳地區0人；外國籍0人</t>
    </r>
    <r>
      <rPr>
        <sz val="14"/>
        <rFont val="新細明體"/>
        <family val="1"/>
        <charset val="136"/>
      </rPr>
      <t>）</t>
    </r>
    <phoneticPr fontId="1" type="noConversion"/>
  </si>
  <si>
    <t>（配偶國籍：大陸港澳地區2人；外國籍2人）</t>
    <phoneticPr fontId="1" type="noConversion"/>
  </si>
  <si>
    <t>女增加</t>
    <phoneticPr fontId="1" type="noConversion"/>
  </si>
  <si>
    <t>總人口數增加</t>
    <phoneticPr fontId="1" type="noConversion"/>
  </si>
  <si>
    <t>（配偶國籍：大陸港澳地區0人；外國籍3人）</t>
    <phoneticPr fontId="1" type="noConversion"/>
  </si>
  <si>
    <r>
      <t>民國</t>
    </r>
    <r>
      <rPr>
        <sz val="14"/>
        <rFont val="Times New Roman"/>
        <family val="1"/>
      </rPr>
      <t>113</t>
    </r>
    <r>
      <rPr>
        <sz val="14"/>
        <rFont val="標楷體"/>
        <family val="4"/>
        <charset val="136"/>
      </rPr>
      <t>年</t>
    </r>
    <r>
      <rPr>
        <sz val="14"/>
        <rFont val="Times New Roman"/>
        <family val="1"/>
      </rPr>
      <t>2</t>
    </r>
    <r>
      <rPr>
        <sz val="14"/>
        <rFont val="標楷體"/>
        <family val="4"/>
        <charset val="136"/>
      </rPr>
      <t>月份</t>
    </r>
    <phoneticPr fontId="1" type="noConversion"/>
  </si>
  <si>
    <r>
      <t>民國</t>
    </r>
    <r>
      <rPr>
        <sz val="14"/>
        <rFont val="Times New Roman"/>
        <family val="1"/>
      </rPr>
      <t>113</t>
    </r>
    <r>
      <rPr>
        <sz val="14"/>
        <rFont val="標楷體"/>
        <family val="4"/>
        <charset val="136"/>
      </rPr>
      <t>年</t>
    </r>
    <r>
      <rPr>
        <sz val="14"/>
        <rFont val="Times New Roman"/>
        <family val="1"/>
      </rPr>
      <t>3</t>
    </r>
    <r>
      <rPr>
        <sz val="14"/>
        <rFont val="標楷體"/>
        <family val="4"/>
        <charset val="136"/>
      </rPr>
      <t>月份</t>
    </r>
    <phoneticPr fontId="1" type="noConversion"/>
  </si>
  <si>
    <r>
      <t>民國</t>
    </r>
    <r>
      <rPr>
        <sz val="14"/>
        <rFont val="Times New Roman"/>
        <family val="1"/>
      </rPr>
      <t>113</t>
    </r>
    <r>
      <rPr>
        <sz val="14"/>
        <rFont val="標楷體"/>
        <family val="4"/>
        <charset val="136"/>
      </rPr>
      <t>年</t>
    </r>
    <r>
      <rPr>
        <sz val="14"/>
        <rFont val="Times New Roman"/>
        <family val="1"/>
      </rPr>
      <t>4</t>
    </r>
    <r>
      <rPr>
        <sz val="14"/>
        <rFont val="標楷體"/>
        <family val="4"/>
        <charset val="136"/>
      </rPr>
      <t>月份</t>
    </r>
    <phoneticPr fontId="1" type="noConversion"/>
  </si>
  <si>
    <r>
      <t>民國</t>
    </r>
    <r>
      <rPr>
        <sz val="14"/>
        <rFont val="Times New Roman"/>
        <family val="1"/>
      </rPr>
      <t>113</t>
    </r>
    <r>
      <rPr>
        <sz val="14"/>
        <rFont val="標楷體"/>
        <family val="4"/>
        <charset val="136"/>
      </rPr>
      <t>年</t>
    </r>
    <r>
      <rPr>
        <sz val="14"/>
        <rFont val="Times New Roman"/>
        <family val="1"/>
      </rPr>
      <t>5</t>
    </r>
    <r>
      <rPr>
        <sz val="14"/>
        <rFont val="標楷體"/>
        <family val="4"/>
        <charset val="136"/>
      </rPr>
      <t>月份</t>
    </r>
    <phoneticPr fontId="1" type="noConversion"/>
  </si>
  <si>
    <r>
      <t>民國</t>
    </r>
    <r>
      <rPr>
        <sz val="14"/>
        <rFont val="Times New Roman"/>
        <family val="1"/>
      </rPr>
      <t>113</t>
    </r>
    <r>
      <rPr>
        <sz val="14"/>
        <rFont val="標楷體"/>
        <family val="4"/>
        <charset val="136"/>
      </rPr>
      <t>年</t>
    </r>
    <r>
      <rPr>
        <sz val="14"/>
        <rFont val="Times New Roman"/>
        <family val="1"/>
      </rPr>
      <t>6</t>
    </r>
    <r>
      <rPr>
        <sz val="14"/>
        <rFont val="標楷體"/>
        <family val="4"/>
        <charset val="136"/>
      </rPr>
      <t>月份</t>
    </r>
    <phoneticPr fontId="1" type="noConversion"/>
  </si>
  <si>
    <r>
      <t>民國</t>
    </r>
    <r>
      <rPr>
        <sz val="14"/>
        <color indexed="8"/>
        <rFont val="Times New Roman"/>
        <family val="1"/>
      </rPr>
      <t>113</t>
    </r>
    <r>
      <rPr>
        <sz val="14"/>
        <color indexed="8"/>
        <rFont val="標楷體"/>
        <family val="4"/>
        <charset val="136"/>
      </rPr>
      <t>年</t>
    </r>
    <r>
      <rPr>
        <sz val="14"/>
        <color indexed="8"/>
        <rFont val="Times New Roman"/>
        <family val="1"/>
      </rPr>
      <t>7</t>
    </r>
    <r>
      <rPr>
        <sz val="14"/>
        <color indexed="8"/>
        <rFont val="標楷體"/>
        <family val="4"/>
        <charset val="136"/>
      </rPr>
      <t>月份</t>
    </r>
    <phoneticPr fontId="1" type="noConversion"/>
  </si>
  <si>
    <r>
      <t>民國</t>
    </r>
    <r>
      <rPr>
        <sz val="14"/>
        <color indexed="8"/>
        <rFont val="Times New Roman"/>
        <family val="1"/>
      </rPr>
      <t>113</t>
    </r>
    <r>
      <rPr>
        <sz val="14"/>
        <color indexed="8"/>
        <rFont val="標楷體"/>
        <family val="4"/>
        <charset val="136"/>
      </rPr>
      <t>年</t>
    </r>
    <r>
      <rPr>
        <sz val="14"/>
        <color indexed="8"/>
        <rFont val="Times New Roman"/>
        <family val="1"/>
      </rPr>
      <t>8</t>
    </r>
    <r>
      <rPr>
        <sz val="14"/>
        <color indexed="8"/>
        <rFont val="標楷體"/>
        <family val="4"/>
        <charset val="136"/>
      </rPr>
      <t>月份</t>
    </r>
    <phoneticPr fontId="1" type="noConversion"/>
  </si>
  <si>
    <r>
      <t>民國</t>
    </r>
    <r>
      <rPr>
        <sz val="14"/>
        <color indexed="8"/>
        <rFont val="Times New Roman"/>
        <family val="1"/>
      </rPr>
      <t>113</t>
    </r>
    <r>
      <rPr>
        <sz val="14"/>
        <color indexed="8"/>
        <rFont val="標楷體"/>
        <family val="4"/>
        <charset val="136"/>
      </rPr>
      <t>年</t>
    </r>
    <r>
      <rPr>
        <sz val="14"/>
        <color indexed="8"/>
        <rFont val="Times New Roman"/>
        <family val="1"/>
      </rPr>
      <t>9</t>
    </r>
    <r>
      <rPr>
        <sz val="14"/>
        <color indexed="8"/>
        <rFont val="標楷體"/>
        <family val="4"/>
        <charset val="136"/>
      </rPr>
      <t>月份</t>
    </r>
    <phoneticPr fontId="1" type="noConversion"/>
  </si>
  <si>
    <r>
      <t>民國</t>
    </r>
    <r>
      <rPr>
        <sz val="14"/>
        <color indexed="8"/>
        <rFont val="Times New Roman"/>
        <family val="1"/>
      </rPr>
      <t>113</t>
    </r>
    <r>
      <rPr>
        <sz val="14"/>
        <color indexed="8"/>
        <rFont val="標楷體"/>
        <family val="4"/>
        <charset val="136"/>
      </rPr>
      <t>年</t>
    </r>
    <r>
      <rPr>
        <sz val="14"/>
        <color indexed="8"/>
        <rFont val="Times New Roman"/>
        <family val="1"/>
      </rPr>
      <t>10</t>
    </r>
    <r>
      <rPr>
        <sz val="14"/>
        <color indexed="8"/>
        <rFont val="標楷體"/>
        <family val="4"/>
        <charset val="136"/>
      </rPr>
      <t>月份</t>
    </r>
    <phoneticPr fontId="1" type="noConversion"/>
  </si>
  <si>
    <r>
      <t>民國</t>
    </r>
    <r>
      <rPr>
        <sz val="14"/>
        <color indexed="8"/>
        <rFont val="Times New Roman"/>
        <family val="1"/>
      </rPr>
      <t>113</t>
    </r>
    <r>
      <rPr>
        <sz val="14"/>
        <color indexed="8"/>
        <rFont val="標楷體"/>
        <family val="4"/>
        <charset val="136"/>
      </rPr>
      <t>年</t>
    </r>
    <r>
      <rPr>
        <sz val="14"/>
        <color indexed="8"/>
        <rFont val="Times New Roman"/>
        <family val="1"/>
      </rPr>
      <t>11</t>
    </r>
    <r>
      <rPr>
        <sz val="14"/>
        <color indexed="8"/>
        <rFont val="標楷體"/>
        <family val="4"/>
        <charset val="136"/>
      </rPr>
      <t>月份</t>
    </r>
    <phoneticPr fontId="1" type="noConversion"/>
  </si>
  <si>
    <r>
      <t>民國</t>
    </r>
    <r>
      <rPr>
        <sz val="14"/>
        <color indexed="8"/>
        <rFont val="Times New Roman"/>
        <family val="1"/>
      </rPr>
      <t>113</t>
    </r>
    <r>
      <rPr>
        <sz val="14"/>
        <color indexed="8"/>
        <rFont val="標楷體"/>
        <family val="4"/>
        <charset val="136"/>
      </rPr>
      <t>年</t>
    </r>
    <r>
      <rPr>
        <sz val="14"/>
        <color indexed="8"/>
        <rFont val="Times New Roman"/>
        <family val="1"/>
      </rPr>
      <t>12</t>
    </r>
    <r>
      <rPr>
        <sz val="14"/>
        <color indexed="8"/>
        <rFont val="標楷體"/>
        <family val="4"/>
        <charset val="136"/>
      </rPr>
      <t>月份</t>
    </r>
    <phoneticPr fontId="1" type="noConversion"/>
  </si>
  <si>
    <r>
      <t>（</t>
    </r>
    <r>
      <rPr>
        <sz val="14"/>
        <rFont val="標楷體"/>
        <family val="4"/>
        <charset val="136"/>
      </rPr>
      <t>生父國籍</t>
    </r>
    <r>
      <rPr>
        <sz val="14"/>
        <rFont val="新細明體"/>
        <family val="1"/>
        <charset val="136"/>
      </rPr>
      <t>：</t>
    </r>
    <r>
      <rPr>
        <sz val="14"/>
        <rFont val="標楷體"/>
        <family val="4"/>
        <charset val="136"/>
      </rPr>
      <t>大陸港澳地區0人；外國籍0人</t>
    </r>
    <r>
      <rPr>
        <sz val="14"/>
        <rFont val="新細明體"/>
        <family val="1"/>
        <charset val="136"/>
      </rPr>
      <t>）</t>
    </r>
    <phoneticPr fontId="7" type="noConversion"/>
  </si>
  <si>
    <t>（配偶國籍：大陸港澳地區1人；外國籍1人）</t>
    <phoneticPr fontId="1" type="noConversion"/>
  </si>
  <si>
    <t>（配偶國籍：大陸港澳地區2人；外國籍3人）</t>
    <phoneticPr fontId="1" type="noConversion"/>
  </si>
  <si>
    <t>（配偶國籍：大陸港澳地區0人；外國籍2人）</t>
    <phoneticPr fontId="1" type="noConversion"/>
  </si>
</sst>
</file>

<file path=xl/styles.xml><?xml version="1.0" encoding="utf-8"?>
<styleSheet xmlns="http://schemas.openxmlformats.org/spreadsheetml/2006/main">
  <numFmts count="5">
    <numFmt numFmtId="176" formatCode="0&quot;人&quot;"/>
    <numFmt numFmtId="177" formatCode="0&quot;戶&quot;"/>
    <numFmt numFmtId="178" formatCode="0&quot;戶&quot;;0&quot;戶&quot;"/>
    <numFmt numFmtId="179" formatCode="0&quot;人&quot;;0&quot;人&quot;"/>
    <numFmt numFmtId="180" formatCode="#,##0;&quot;–&quot;#,##0;&quot;—&quot;"/>
  </numFmts>
  <fonts count="29">
    <font>
      <sz val="12"/>
      <name val="新細明體"/>
      <family val="1"/>
      <charset val="136"/>
    </font>
    <font>
      <sz val="9"/>
      <name val="細明體"/>
      <family val="3"/>
      <charset val="136"/>
    </font>
    <font>
      <sz val="14"/>
      <name val="標楷體"/>
      <family val="4"/>
      <charset val="136"/>
    </font>
    <font>
      <sz val="14"/>
      <name val="Times New Roman"/>
      <family val="1"/>
    </font>
    <font>
      <sz val="14"/>
      <name val="新細明體"/>
      <family val="1"/>
      <charset val="136"/>
    </font>
    <font>
      <b/>
      <sz val="14"/>
      <name val="新細明體"/>
      <family val="1"/>
      <charset val="136"/>
    </font>
    <font>
      <sz val="14"/>
      <color indexed="8"/>
      <name val="新細明體"/>
      <family val="1"/>
      <charset val="136"/>
    </font>
    <font>
      <sz val="9"/>
      <name val="新細明體"/>
      <family val="1"/>
      <charset val="136"/>
    </font>
    <font>
      <sz val="14"/>
      <color indexed="53"/>
      <name val="新細明體"/>
      <family val="1"/>
      <charset val="136"/>
    </font>
    <font>
      <b/>
      <sz val="14"/>
      <color indexed="8"/>
      <name val="新細明體"/>
      <family val="1"/>
      <charset val="136"/>
    </font>
    <font>
      <b/>
      <sz val="14"/>
      <color indexed="12"/>
      <name val="新細明體"/>
      <family val="1"/>
      <charset val="136"/>
    </font>
    <font>
      <b/>
      <sz val="14"/>
      <color indexed="17"/>
      <name val="新細明體"/>
      <family val="1"/>
      <charset val="136"/>
    </font>
    <font>
      <b/>
      <sz val="14"/>
      <color indexed="20"/>
      <name val="標楷體"/>
      <family val="4"/>
      <charset val="136"/>
    </font>
    <font>
      <sz val="14"/>
      <color indexed="8"/>
      <name val="標楷體"/>
      <family val="4"/>
      <charset val="136"/>
    </font>
    <font>
      <b/>
      <sz val="14"/>
      <name val="標楷體"/>
      <family val="4"/>
      <charset val="136"/>
    </font>
    <font>
      <sz val="14"/>
      <color indexed="8"/>
      <name val="Times New Roman"/>
      <family val="1"/>
    </font>
    <font>
      <sz val="12"/>
      <color theme="1"/>
      <name val="新細明體"/>
      <family val="1"/>
      <charset val="136"/>
    </font>
    <font>
      <sz val="14"/>
      <color theme="1"/>
      <name val="標楷體"/>
      <family val="4"/>
      <charset val="136"/>
    </font>
    <font>
      <b/>
      <sz val="22"/>
      <color theme="1"/>
      <name val="標楷體"/>
      <family val="4"/>
      <charset val="136"/>
    </font>
    <font>
      <b/>
      <sz val="14"/>
      <color theme="1"/>
      <name val="新細明體"/>
      <family val="1"/>
      <charset val="136"/>
    </font>
    <font>
      <sz val="14"/>
      <color theme="1"/>
      <name val="新細明體"/>
      <family val="1"/>
      <charset val="136"/>
    </font>
    <font>
      <sz val="14"/>
      <color theme="0"/>
      <name val="標楷體"/>
      <family val="4"/>
      <charset val="136"/>
    </font>
    <font>
      <sz val="22"/>
      <name val="標楷體"/>
      <family val="4"/>
      <charset val="136"/>
    </font>
    <font>
      <sz val="28"/>
      <name val="標楷體"/>
      <family val="4"/>
      <charset val="136"/>
    </font>
    <font>
      <sz val="12"/>
      <name val="標楷體"/>
      <family val="4"/>
      <charset val="136"/>
    </font>
    <font>
      <sz val="9"/>
      <name val="標楷體"/>
      <family val="4"/>
      <charset val="136"/>
    </font>
    <font>
      <sz val="9"/>
      <color theme="1"/>
      <name val="標楷體"/>
      <family val="4"/>
      <charset val="136"/>
    </font>
    <font>
      <sz val="12"/>
      <color theme="1"/>
      <name val="標楷體"/>
      <family val="4"/>
      <charset val="136"/>
    </font>
    <font>
      <sz val="12"/>
      <color indexed="8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/>
      <right/>
      <top/>
      <bottom style="thin">
        <color theme="1"/>
      </bottom>
      <diagonal/>
    </border>
    <border>
      <left style="medium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medium">
        <color theme="1"/>
      </right>
      <top style="thin">
        <color theme="1"/>
      </top>
      <bottom style="thin">
        <color theme="1"/>
      </bottom>
      <diagonal/>
    </border>
    <border>
      <left/>
      <right style="medium">
        <color theme="1"/>
      </right>
      <top style="thin">
        <color theme="1"/>
      </top>
      <bottom/>
      <diagonal/>
    </border>
    <border>
      <left style="medium">
        <color theme="1"/>
      </left>
      <right/>
      <top style="thin">
        <color theme="1"/>
      </top>
      <bottom style="medium">
        <color theme="1"/>
      </bottom>
      <diagonal/>
    </border>
    <border>
      <left/>
      <right/>
      <top style="thin">
        <color theme="1"/>
      </top>
      <bottom style="medium">
        <color theme="1"/>
      </bottom>
      <diagonal/>
    </border>
    <border>
      <left/>
      <right style="medium">
        <color theme="1"/>
      </right>
      <top style="thin">
        <color theme="1"/>
      </top>
      <bottom style="medium">
        <color theme="1"/>
      </bottom>
      <diagonal/>
    </border>
    <border>
      <left style="medium">
        <color theme="1"/>
      </left>
      <right/>
      <top style="thin">
        <color indexed="64"/>
      </top>
      <bottom style="thin">
        <color theme="1"/>
      </bottom>
      <diagonal/>
    </border>
    <border>
      <left/>
      <right/>
      <top style="thin">
        <color indexed="64"/>
      </top>
      <bottom style="thin">
        <color theme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theme="1"/>
      </bottom>
      <diagonal/>
    </border>
    <border>
      <left/>
      <right style="medium">
        <color indexed="64"/>
      </right>
      <top/>
      <bottom style="thin">
        <color theme="1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315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0" fontId="4" fillId="0" borderId="0" xfId="0" applyFont="1"/>
    <xf numFmtId="0" fontId="5" fillId="0" borderId="0" xfId="0" applyFont="1"/>
    <xf numFmtId="0" fontId="6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 applyBorder="1"/>
    <xf numFmtId="179" fontId="0" fillId="0" borderId="0" xfId="0" applyNumberFormat="1"/>
    <xf numFmtId="0" fontId="0" fillId="0" borderId="0" xfId="0" applyAlignment="1">
      <alignment wrapText="1"/>
    </xf>
    <xf numFmtId="179" fontId="0" fillId="0" borderId="0" xfId="0" applyNumberFormat="1" applyAlignment="1">
      <alignment wrapText="1"/>
    </xf>
    <xf numFmtId="0" fontId="0" fillId="0" borderId="0" xfId="0" applyBorder="1" applyAlignment="1">
      <alignment horizontal="center"/>
    </xf>
    <xf numFmtId="0" fontId="4" fillId="0" borderId="0" xfId="0" applyFont="1" applyBorder="1"/>
    <xf numFmtId="0" fontId="5" fillId="0" borderId="0" xfId="0" applyFont="1" applyBorder="1"/>
    <xf numFmtId="0" fontId="6" fillId="0" borderId="0" xfId="0" applyFont="1" applyBorder="1"/>
    <xf numFmtId="0" fontId="9" fillId="0" borderId="0" xfId="0" applyFont="1" applyBorder="1"/>
    <xf numFmtId="0" fontId="10" fillId="0" borderId="0" xfId="0" applyFont="1" applyBorder="1"/>
    <xf numFmtId="0" fontId="11" fillId="0" borderId="0" xfId="0" applyFont="1" applyBorder="1"/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/>
    <xf numFmtId="0" fontId="2" fillId="0" borderId="1" xfId="0" applyFont="1" applyFill="1" applyBorder="1" applyAlignment="1">
      <alignment wrapText="1"/>
    </xf>
    <xf numFmtId="0" fontId="5" fillId="0" borderId="2" xfId="0" applyFont="1" applyFill="1" applyBorder="1"/>
    <xf numFmtId="0" fontId="5" fillId="0" borderId="2" xfId="0" applyFont="1" applyFill="1" applyBorder="1" applyAlignment="1">
      <alignment wrapText="1"/>
    </xf>
    <xf numFmtId="0" fontId="2" fillId="0" borderId="4" xfId="0" applyFont="1" applyFill="1" applyBorder="1" applyAlignment="1">
      <alignment wrapText="1"/>
    </xf>
    <xf numFmtId="0" fontId="5" fillId="0" borderId="5" xfId="0" applyFont="1" applyFill="1" applyBorder="1" applyAlignment="1">
      <alignment wrapText="1"/>
    </xf>
    <xf numFmtId="0" fontId="2" fillId="0" borderId="0" xfId="0" applyFont="1" applyFill="1" applyBorder="1" applyAlignment="1">
      <alignment horizontal="right" vertical="center"/>
    </xf>
    <xf numFmtId="0" fontId="0" fillId="0" borderId="0" xfId="0" applyFill="1"/>
    <xf numFmtId="0" fontId="2" fillId="0" borderId="2" xfId="0" applyFont="1" applyFill="1" applyBorder="1"/>
    <xf numFmtId="0" fontId="2" fillId="0" borderId="6" xfId="0" applyFont="1" applyFill="1" applyBorder="1"/>
    <xf numFmtId="0" fontId="4" fillId="0" borderId="6" xfId="0" applyFont="1" applyFill="1" applyBorder="1"/>
    <xf numFmtId="0" fontId="4" fillId="0" borderId="6" xfId="0" applyFont="1" applyFill="1" applyBorder="1" applyAlignment="1">
      <alignment wrapText="1"/>
    </xf>
    <xf numFmtId="0" fontId="4" fillId="0" borderId="7" xfId="0" applyFont="1" applyFill="1" applyBorder="1" applyAlignment="1">
      <alignment wrapText="1"/>
    </xf>
    <xf numFmtId="0" fontId="2" fillId="0" borderId="0" xfId="0" applyFont="1" applyFill="1" applyBorder="1"/>
    <xf numFmtId="0" fontId="0" fillId="0" borderId="0" xfId="0" applyFont="1" applyFill="1"/>
    <xf numFmtId="0" fontId="0" fillId="0" borderId="0" xfId="0" applyFont="1" applyFill="1" applyAlignment="1">
      <alignment horizontal="center"/>
    </xf>
    <xf numFmtId="0" fontId="0" fillId="0" borderId="0" xfId="0" applyFont="1" applyFill="1" applyBorder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Border="1"/>
    <xf numFmtId="0" fontId="14" fillId="0" borderId="0" xfId="0" applyFont="1" applyBorder="1"/>
    <xf numFmtId="180" fontId="2" fillId="0" borderId="1" xfId="0" applyNumberFormat="1" applyFont="1" applyFill="1" applyBorder="1" applyAlignment="1">
      <alignment horizontal="right"/>
    </xf>
    <xf numFmtId="180" fontId="2" fillId="0" borderId="1" xfId="0" applyNumberFormat="1" applyFont="1" applyFill="1" applyBorder="1"/>
    <xf numFmtId="180" fontId="2" fillId="0" borderId="1" xfId="0" applyNumberFormat="1" applyFont="1" applyFill="1" applyBorder="1" applyAlignment="1">
      <alignment wrapText="1"/>
    </xf>
    <xf numFmtId="180" fontId="2" fillId="0" borderId="4" xfId="0" applyNumberFormat="1" applyFont="1" applyFill="1" applyBorder="1" applyAlignment="1">
      <alignment wrapText="1"/>
    </xf>
    <xf numFmtId="0" fontId="16" fillId="0" borderId="0" xfId="0" applyFont="1" applyFill="1"/>
    <xf numFmtId="0" fontId="16" fillId="0" borderId="0" xfId="0" applyFont="1" applyFill="1" applyAlignment="1">
      <alignment horizontal="center"/>
    </xf>
    <xf numFmtId="0" fontId="16" fillId="0" borderId="0" xfId="0" applyFont="1" applyFill="1" applyBorder="1"/>
    <xf numFmtId="0" fontId="17" fillId="0" borderId="19" xfId="0" applyFont="1" applyFill="1" applyBorder="1" applyAlignment="1">
      <alignment horizontal="center"/>
    </xf>
    <xf numFmtId="0" fontId="17" fillId="0" borderId="19" xfId="0" applyFont="1" applyFill="1" applyBorder="1"/>
    <xf numFmtId="0" fontId="17" fillId="0" borderId="19" xfId="0" applyFont="1" applyFill="1" applyBorder="1" applyAlignment="1">
      <alignment wrapText="1"/>
    </xf>
    <xf numFmtId="0" fontId="17" fillId="0" borderId="0" xfId="0" applyFont="1" applyFill="1" applyBorder="1" applyAlignment="1">
      <alignment horizontal="right" vertical="center"/>
    </xf>
    <xf numFmtId="0" fontId="17" fillId="0" borderId="21" xfId="0" applyFont="1" applyFill="1" applyBorder="1" applyAlignment="1">
      <alignment wrapText="1"/>
    </xf>
    <xf numFmtId="0" fontId="2" fillId="0" borderId="19" xfId="0" applyFont="1" applyFill="1" applyBorder="1" applyAlignment="1">
      <alignment horizontal="center"/>
    </xf>
    <xf numFmtId="0" fontId="2" fillId="0" borderId="19" xfId="0" applyFont="1" applyFill="1" applyBorder="1"/>
    <xf numFmtId="180" fontId="2" fillId="0" borderId="19" xfId="0" applyNumberFormat="1" applyFont="1" applyFill="1" applyBorder="1" applyAlignment="1">
      <alignment horizontal="right"/>
    </xf>
    <xf numFmtId="180" fontId="2" fillId="0" borderId="19" xfId="0" applyNumberFormat="1" applyFont="1" applyFill="1" applyBorder="1"/>
    <xf numFmtId="180" fontId="2" fillId="0" borderId="19" xfId="0" applyNumberFormat="1" applyFont="1" applyFill="1" applyBorder="1" applyAlignment="1">
      <alignment wrapText="1"/>
    </xf>
    <xf numFmtId="180" fontId="2" fillId="0" borderId="21" xfId="0" applyNumberFormat="1" applyFont="1" applyFill="1" applyBorder="1" applyAlignment="1">
      <alignment wrapText="1"/>
    </xf>
    <xf numFmtId="0" fontId="2" fillId="0" borderId="8" xfId="0" applyFont="1" applyFill="1" applyBorder="1" applyAlignment="1">
      <alignment vertical="center"/>
    </xf>
    <xf numFmtId="0" fontId="2" fillId="0" borderId="8" xfId="0" applyFont="1" applyFill="1" applyBorder="1" applyAlignment="1">
      <alignment horizontal="right" vertical="center"/>
    </xf>
    <xf numFmtId="0" fontId="5" fillId="0" borderId="8" xfId="0" applyFont="1" applyFill="1" applyBorder="1" applyAlignment="1">
      <alignment vertical="center"/>
    </xf>
    <xf numFmtId="0" fontId="5" fillId="0" borderId="8" xfId="0" applyFont="1" applyFill="1" applyBorder="1" applyAlignment="1">
      <alignment vertical="center" wrapText="1"/>
    </xf>
    <xf numFmtId="0" fontId="5" fillId="0" borderId="9" xfId="0" applyFont="1" applyFill="1" applyBorder="1" applyAlignment="1">
      <alignment vertical="center" wrapText="1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2" fillId="0" borderId="8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vertical="center" wrapText="1"/>
    </xf>
    <xf numFmtId="0" fontId="4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2" fillId="0" borderId="8" xfId="0" applyNumberFormat="1" applyFont="1" applyFill="1" applyBorder="1" applyAlignment="1">
      <alignment vertical="center"/>
    </xf>
    <xf numFmtId="178" fontId="2" fillId="0" borderId="11" xfId="0" applyNumberFormat="1" applyFont="1" applyFill="1" applyBorder="1" applyAlignment="1">
      <alignment horizontal="left" vertical="center"/>
    </xf>
    <xf numFmtId="179" fontId="2" fillId="0" borderId="11" xfId="0" applyNumberFormat="1" applyFont="1" applyFill="1" applyBorder="1" applyAlignment="1">
      <alignment horizontal="left" vertical="center"/>
    </xf>
    <xf numFmtId="0" fontId="2" fillId="0" borderId="11" xfId="0" applyNumberFormat="1" applyFont="1" applyFill="1" applyBorder="1" applyAlignment="1">
      <alignment horizontal="right" vertical="center"/>
    </xf>
    <xf numFmtId="176" fontId="2" fillId="0" borderId="11" xfId="0" applyNumberFormat="1" applyFont="1" applyFill="1" applyBorder="1" applyAlignment="1">
      <alignment horizontal="left" vertical="center"/>
    </xf>
    <xf numFmtId="179" fontId="2" fillId="0" borderId="11" xfId="0" applyNumberFormat="1" applyFont="1" applyFill="1" applyBorder="1" applyAlignment="1">
      <alignment horizontal="left" vertical="center" wrapText="1"/>
    </xf>
    <xf numFmtId="176" fontId="2" fillId="0" borderId="12" xfId="0" applyNumberFormat="1" applyFont="1" applyFill="1" applyBorder="1" applyAlignment="1">
      <alignment horizontal="left" vertical="center" wrapText="1"/>
    </xf>
    <xf numFmtId="0" fontId="12" fillId="0" borderId="0" xfId="0" applyFont="1" applyBorder="1" applyAlignment="1">
      <alignment vertical="center"/>
    </xf>
    <xf numFmtId="0" fontId="13" fillId="0" borderId="2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vertical="center" wrapText="1"/>
    </xf>
    <xf numFmtId="0" fontId="13" fillId="0" borderId="6" xfId="0" applyFont="1" applyFill="1" applyBorder="1" applyAlignment="1">
      <alignment vertical="center"/>
    </xf>
    <xf numFmtId="0" fontId="6" fillId="0" borderId="6" xfId="0" applyFont="1" applyFill="1" applyBorder="1" applyAlignment="1">
      <alignment vertical="center"/>
    </xf>
    <xf numFmtId="0" fontId="6" fillId="0" borderId="6" xfId="0" applyFont="1" applyFill="1" applyBorder="1" applyAlignment="1">
      <alignment vertical="center" wrapText="1"/>
    </xf>
    <xf numFmtId="0" fontId="6" fillId="0" borderId="7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 wrapText="1"/>
    </xf>
    <xf numFmtId="0" fontId="4" fillId="0" borderId="7" xfId="0" applyFont="1" applyFill="1" applyBorder="1" applyAlignment="1">
      <alignment vertical="center" wrapText="1"/>
    </xf>
    <xf numFmtId="0" fontId="17" fillId="0" borderId="28" xfId="0" applyFont="1" applyFill="1" applyBorder="1" applyAlignment="1">
      <alignment vertical="center"/>
    </xf>
    <xf numFmtId="0" fontId="17" fillId="0" borderId="28" xfId="0" applyFont="1" applyFill="1" applyBorder="1" applyAlignment="1">
      <alignment vertical="center" wrapText="1"/>
    </xf>
    <xf numFmtId="0" fontId="17" fillId="0" borderId="29" xfId="0" applyFont="1" applyFill="1" applyBorder="1" applyAlignment="1">
      <alignment vertical="center" wrapText="1"/>
    </xf>
    <xf numFmtId="0" fontId="17" fillId="0" borderId="25" xfId="0" applyFont="1" applyFill="1" applyBorder="1" applyAlignment="1">
      <alignment vertical="center"/>
    </xf>
    <xf numFmtId="0" fontId="19" fillId="0" borderId="25" xfId="0" applyFont="1" applyFill="1" applyBorder="1" applyAlignment="1">
      <alignment vertical="center"/>
    </xf>
    <xf numFmtId="0" fontId="19" fillId="0" borderId="25" xfId="0" applyFont="1" applyFill="1" applyBorder="1" applyAlignment="1">
      <alignment vertical="center" wrapText="1"/>
    </xf>
    <xf numFmtId="0" fontId="19" fillId="0" borderId="30" xfId="0" applyFont="1" applyFill="1" applyBorder="1" applyAlignment="1">
      <alignment vertical="center" wrapText="1"/>
    </xf>
    <xf numFmtId="0" fontId="17" fillId="0" borderId="26" xfId="0" applyFont="1" applyFill="1" applyBorder="1" applyAlignment="1">
      <alignment vertical="center"/>
    </xf>
    <xf numFmtId="0" fontId="20" fillId="0" borderId="26" xfId="0" applyFont="1" applyFill="1" applyBorder="1" applyAlignment="1">
      <alignment vertical="center"/>
    </xf>
    <xf numFmtId="0" fontId="20" fillId="0" borderId="26" xfId="0" applyFont="1" applyFill="1" applyBorder="1" applyAlignment="1">
      <alignment vertical="center" wrapText="1"/>
    </xf>
    <xf numFmtId="0" fontId="17" fillId="0" borderId="28" xfId="0" applyFont="1" applyFill="1" applyBorder="1" applyAlignment="1">
      <alignment horizontal="right" vertical="center"/>
    </xf>
    <xf numFmtId="0" fontId="19" fillId="0" borderId="28" xfId="0" applyFont="1" applyFill="1" applyBorder="1" applyAlignment="1">
      <alignment vertical="center"/>
    </xf>
    <xf numFmtId="0" fontId="19" fillId="0" borderId="28" xfId="0" applyFont="1" applyFill="1" applyBorder="1" applyAlignment="1">
      <alignment vertical="center" wrapText="1"/>
    </xf>
    <xf numFmtId="0" fontId="19" fillId="0" borderId="29" xfId="0" applyFont="1" applyFill="1" applyBorder="1" applyAlignment="1">
      <alignment vertical="center" wrapText="1"/>
    </xf>
    <xf numFmtId="0" fontId="17" fillId="0" borderId="28" xfId="0" applyNumberFormat="1" applyFont="1" applyFill="1" applyBorder="1" applyAlignment="1">
      <alignment vertical="center"/>
    </xf>
    <xf numFmtId="178" fontId="17" fillId="0" borderId="32" xfId="0" applyNumberFormat="1" applyFont="1" applyFill="1" applyBorder="1" applyAlignment="1">
      <alignment horizontal="left" vertical="center"/>
    </xf>
    <xf numFmtId="0" fontId="17" fillId="0" borderId="32" xfId="0" applyFont="1" applyFill="1" applyBorder="1" applyAlignment="1">
      <alignment horizontal="right" vertical="center"/>
    </xf>
    <xf numFmtId="179" fontId="17" fillId="0" borderId="32" xfId="0" applyNumberFormat="1" applyFont="1" applyFill="1" applyBorder="1" applyAlignment="1">
      <alignment horizontal="left" vertical="center"/>
    </xf>
    <xf numFmtId="0" fontId="17" fillId="0" borderId="32" xfId="0" applyNumberFormat="1" applyFont="1" applyFill="1" applyBorder="1" applyAlignment="1">
      <alignment horizontal="right" vertical="center"/>
    </xf>
    <xf numFmtId="176" fontId="17" fillId="0" borderId="32" xfId="0" applyNumberFormat="1" applyFont="1" applyFill="1" applyBorder="1" applyAlignment="1">
      <alignment horizontal="left" vertical="center"/>
    </xf>
    <xf numFmtId="179" fontId="17" fillId="0" borderId="32" xfId="0" applyNumberFormat="1" applyFont="1" applyFill="1" applyBorder="1" applyAlignment="1">
      <alignment horizontal="left" vertical="center" wrapText="1"/>
    </xf>
    <xf numFmtId="176" fontId="17" fillId="0" borderId="33" xfId="0" applyNumberFormat="1" applyFont="1" applyFill="1" applyBorder="1" applyAlignment="1">
      <alignment horizontal="left" vertical="center" wrapText="1"/>
    </xf>
    <xf numFmtId="0" fontId="13" fillId="0" borderId="28" xfId="0" applyFont="1" applyFill="1" applyBorder="1" applyAlignment="1">
      <alignment vertical="center"/>
    </xf>
    <xf numFmtId="0" fontId="2" fillId="0" borderId="28" xfId="0" applyFont="1" applyFill="1" applyBorder="1" applyAlignment="1">
      <alignment vertical="center"/>
    </xf>
    <xf numFmtId="0" fontId="2" fillId="0" borderId="28" xfId="0" applyFont="1" applyFill="1" applyBorder="1" applyAlignment="1">
      <alignment vertical="center" wrapText="1"/>
    </xf>
    <xf numFmtId="0" fontId="2" fillId="0" borderId="29" xfId="0" applyFont="1" applyFill="1" applyBorder="1" applyAlignment="1">
      <alignment vertical="center" wrapText="1"/>
    </xf>
    <xf numFmtId="0" fontId="13" fillId="0" borderId="25" xfId="0" applyFont="1" applyFill="1" applyBorder="1" applyAlignment="1">
      <alignment vertical="center"/>
    </xf>
    <xf numFmtId="0" fontId="13" fillId="0" borderId="28" xfId="0" applyFont="1" applyFill="1" applyBorder="1" applyAlignment="1">
      <alignment horizontal="right" vertical="center"/>
    </xf>
    <xf numFmtId="0" fontId="9" fillId="0" borderId="28" xfId="0" applyFont="1" applyFill="1" applyBorder="1" applyAlignment="1">
      <alignment vertical="center"/>
    </xf>
    <xf numFmtId="0" fontId="9" fillId="0" borderId="28" xfId="0" applyFont="1" applyFill="1" applyBorder="1" applyAlignment="1">
      <alignment vertical="center" wrapText="1"/>
    </xf>
    <xf numFmtId="0" fontId="9" fillId="0" borderId="29" xfId="0" applyFont="1" applyFill="1" applyBorder="1" applyAlignment="1">
      <alignment vertical="center" wrapText="1"/>
    </xf>
    <xf numFmtId="0" fontId="10" fillId="0" borderId="28" xfId="0" applyFont="1" applyFill="1" applyBorder="1" applyAlignment="1">
      <alignment vertical="center"/>
    </xf>
    <xf numFmtId="0" fontId="10" fillId="0" borderId="28" xfId="0" applyFont="1" applyFill="1" applyBorder="1" applyAlignment="1">
      <alignment vertical="center" wrapText="1"/>
    </xf>
    <xf numFmtId="0" fontId="10" fillId="0" borderId="29" xfId="0" applyFont="1" applyFill="1" applyBorder="1" applyAlignment="1">
      <alignment vertical="center" wrapText="1"/>
    </xf>
    <xf numFmtId="0" fontId="11" fillId="0" borderId="28" xfId="0" applyFont="1" applyFill="1" applyBorder="1" applyAlignment="1">
      <alignment vertical="center"/>
    </xf>
    <xf numFmtId="0" fontId="11" fillId="0" borderId="28" xfId="0" applyFont="1" applyFill="1" applyBorder="1" applyAlignment="1">
      <alignment vertical="center" wrapText="1"/>
    </xf>
    <xf numFmtId="0" fontId="11" fillId="0" borderId="29" xfId="0" applyFont="1" applyFill="1" applyBorder="1" applyAlignment="1">
      <alignment vertical="center" wrapText="1"/>
    </xf>
    <xf numFmtId="0" fontId="13" fillId="0" borderId="25" xfId="0" applyNumberFormat="1" applyFont="1" applyFill="1" applyBorder="1" applyAlignment="1">
      <alignment vertical="center"/>
    </xf>
    <xf numFmtId="0" fontId="9" fillId="0" borderId="25" xfId="0" applyFont="1" applyFill="1" applyBorder="1" applyAlignment="1">
      <alignment vertical="center"/>
    </xf>
    <xf numFmtId="0" fontId="9" fillId="0" borderId="25" xfId="0" applyFont="1" applyFill="1" applyBorder="1" applyAlignment="1">
      <alignment vertical="center" wrapText="1"/>
    </xf>
    <xf numFmtId="0" fontId="9" fillId="0" borderId="30" xfId="0" applyFont="1" applyFill="1" applyBorder="1" applyAlignment="1">
      <alignment vertical="center" wrapText="1"/>
    </xf>
    <xf numFmtId="177" fontId="13" fillId="0" borderId="32" xfId="0" applyNumberFormat="1" applyFont="1" applyFill="1" applyBorder="1" applyAlignment="1">
      <alignment horizontal="left" vertical="center"/>
    </xf>
    <xf numFmtId="179" fontId="13" fillId="0" borderId="32" xfId="0" applyNumberFormat="1" applyFont="1" applyFill="1" applyBorder="1" applyAlignment="1">
      <alignment horizontal="left" vertical="center"/>
    </xf>
    <xf numFmtId="0" fontId="13" fillId="0" borderId="32" xfId="0" applyNumberFormat="1" applyFont="1" applyFill="1" applyBorder="1" applyAlignment="1">
      <alignment horizontal="right" vertical="center"/>
    </xf>
    <xf numFmtId="176" fontId="13" fillId="0" borderId="32" xfId="0" applyNumberFormat="1" applyFont="1" applyFill="1" applyBorder="1" applyAlignment="1">
      <alignment horizontal="left" vertical="center"/>
    </xf>
    <xf numFmtId="176" fontId="2" fillId="0" borderId="32" xfId="0" applyNumberFormat="1" applyFont="1" applyFill="1" applyBorder="1" applyAlignment="1">
      <alignment horizontal="left" vertical="center"/>
    </xf>
    <xf numFmtId="179" fontId="13" fillId="0" borderId="32" xfId="0" applyNumberFormat="1" applyFont="1" applyFill="1" applyBorder="1" applyAlignment="1">
      <alignment horizontal="left" vertical="center" wrapText="1"/>
    </xf>
    <xf numFmtId="176" fontId="2" fillId="0" borderId="33" xfId="0" applyNumberFormat="1" applyFont="1" applyFill="1" applyBorder="1" applyAlignment="1">
      <alignment horizontal="left" vertical="center" wrapText="1"/>
    </xf>
    <xf numFmtId="177" fontId="17" fillId="0" borderId="32" xfId="0" applyNumberFormat="1" applyFont="1" applyFill="1" applyBorder="1" applyAlignment="1">
      <alignment horizontal="left" vertical="center"/>
    </xf>
    <xf numFmtId="0" fontId="2" fillId="0" borderId="2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vertical="center" wrapText="1"/>
    </xf>
    <xf numFmtId="0" fontId="2" fillId="0" borderId="8" xfId="0" applyFont="1" applyFill="1" applyBorder="1" applyAlignment="1">
      <alignment horizontal="left" vertical="center"/>
    </xf>
    <xf numFmtId="178" fontId="2" fillId="0" borderId="8" xfId="0" applyNumberFormat="1" applyFont="1" applyFill="1" applyBorder="1" applyAlignment="1">
      <alignment horizontal="right" vertical="center"/>
    </xf>
    <xf numFmtId="179" fontId="2" fillId="0" borderId="8" xfId="0" applyNumberFormat="1" applyFont="1" applyFill="1" applyBorder="1" applyAlignment="1">
      <alignment horizontal="right" vertical="center"/>
    </xf>
    <xf numFmtId="178" fontId="2" fillId="0" borderId="2" xfId="0" applyNumberFormat="1" applyFont="1" applyFill="1" applyBorder="1" applyAlignment="1">
      <alignment horizontal="right" vertical="center"/>
    </xf>
    <xf numFmtId="179" fontId="2" fillId="0" borderId="2" xfId="0" applyNumberFormat="1" applyFont="1" applyFill="1" applyBorder="1" applyAlignment="1">
      <alignment horizontal="right" vertical="center"/>
    </xf>
    <xf numFmtId="0" fontId="21" fillId="0" borderId="2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left" vertical="center"/>
    </xf>
    <xf numFmtId="0" fontId="17" fillId="0" borderId="32" xfId="0" applyFont="1" applyFill="1" applyBorder="1" applyAlignment="1">
      <alignment horizontal="right" vertical="center"/>
    </xf>
    <xf numFmtId="0" fontId="0" fillId="0" borderId="0" xfId="0" applyFill="1" applyAlignment="1">
      <alignment horizontal="center"/>
    </xf>
    <xf numFmtId="0" fontId="4" fillId="0" borderId="0" xfId="0" applyFont="1" applyFill="1"/>
    <xf numFmtId="0" fontId="5" fillId="0" borderId="0" xfId="0" applyFont="1" applyFill="1"/>
    <xf numFmtId="0" fontId="6" fillId="0" borderId="0" xfId="0" applyFont="1" applyFill="1"/>
    <xf numFmtId="0" fontId="8" fillId="0" borderId="0" xfId="0" applyFont="1" applyFill="1"/>
    <xf numFmtId="0" fontId="9" fillId="0" borderId="0" xfId="0" applyFont="1" applyFill="1"/>
    <xf numFmtId="0" fontId="10" fillId="0" borderId="0" xfId="0" applyFont="1" applyFill="1"/>
    <xf numFmtId="0" fontId="11" fillId="0" borderId="0" xfId="0" applyFont="1" applyFill="1"/>
    <xf numFmtId="0" fontId="12" fillId="0" borderId="0" xfId="0" applyFont="1" applyFill="1" applyBorder="1"/>
    <xf numFmtId="0" fontId="0" fillId="0" borderId="0" xfId="0" applyFill="1" applyBorder="1"/>
    <xf numFmtId="0" fontId="2" fillId="0" borderId="2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left" vertical="center"/>
    </xf>
    <xf numFmtId="0" fontId="13" fillId="0" borderId="32" xfId="0" applyFont="1" applyFill="1" applyBorder="1" applyAlignment="1">
      <alignment horizontal="right" vertical="center"/>
    </xf>
    <xf numFmtId="180" fontId="17" fillId="0" borderId="19" xfId="0" applyNumberFormat="1" applyFont="1" applyFill="1" applyBorder="1" applyAlignment="1">
      <alignment horizontal="right"/>
    </xf>
    <xf numFmtId="180" fontId="17" fillId="0" borderId="19" xfId="0" applyNumberFormat="1" applyFont="1" applyFill="1" applyBorder="1"/>
    <xf numFmtId="180" fontId="17" fillId="0" borderId="19" xfId="0" applyNumberFormat="1" applyFont="1" applyFill="1" applyBorder="1" applyAlignment="1">
      <alignment wrapText="1"/>
    </xf>
    <xf numFmtId="180" fontId="17" fillId="0" borderId="21" xfId="0" applyNumberFormat="1" applyFont="1" applyFill="1" applyBorder="1" applyAlignment="1">
      <alignment wrapText="1"/>
    </xf>
    <xf numFmtId="0" fontId="2" fillId="0" borderId="2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left" vertical="center"/>
    </xf>
    <xf numFmtId="0" fontId="17" fillId="0" borderId="32" xfId="0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left" vertical="center"/>
    </xf>
    <xf numFmtId="0" fontId="18" fillId="0" borderId="0" xfId="0" applyFont="1" applyFill="1" applyAlignment="1">
      <alignment horizontal="center" vertical="center"/>
    </xf>
    <xf numFmtId="0" fontId="0" fillId="0" borderId="36" xfId="0" applyFont="1" applyFill="1" applyBorder="1" applyAlignment="1">
      <alignment horizontal="center"/>
    </xf>
    <xf numFmtId="0" fontId="0" fillId="0" borderId="36" xfId="0" applyFont="1" applyFill="1" applyBorder="1"/>
    <xf numFmtId="0" fontId="2" fillId="0" borderId="36" xfId="0" applyFont="1" applyFill="1" applyBorder="1" applyAlignment="1">
      <alignment horizontal="right" vertical="center"/>
    </xf>
    <xf numFmtId="0" fontId="2" fillId="0" borderId="21" xfId="0" applyFont="1" applyFill="1" applyBorder="1"/>
    <xf numFmtId="0" fontId="2" fillId="0" borderId="40" xfId="0" applyFont="1" applyFill="1" applyBorder="1" applyAlignment="1">
      <alignment horizontal="center"/>
    </xf>
    <xf numFmtId="0" fontId="2" fillId="0" borderId="41" xfId="0" applyFont="1" applyFill="1" applyBorder="1" applyAlignment="1">
      <alignment horizontal="center"/>
    </xf>
    <xf numFmtId="0" fontId="2" fillId="0" borderId="42" xfId="0" applyFont="1" applyFill="1" applyBorder="1" applyAlignment="1">
      <alignment horizontal="center"/>
    </xf>
    <xf numFmtId="0" fontId="2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vertical="center"/>
    </xf>
    <xf numFmtId="0" fontId="4" fillId="0" borderId="2" xfId="0" applyFont="1" applyFill="1" applyBorder="1"/>
    <xf numFmtId="0" fontId="4" fillId="0" borderId="2" xfId="0" applyFont="1" applyFill="1" applyBorder="1" applyAlignment="1">
      <alignment wrapText="1"/>
    </xf>
    <xf numFmtId="0" fontId="4" fillId="0" borderId="5" xfId="0" applyFont="1" applyFill="1" applyBorder="1" applyAlignment="1">
      <alignment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vertical="center"/>
    </xf>
    <xf numFmtId="0" fontId="6" fillId="0" borderId="2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0" fontId="2" fillId="0" borderId="26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 wrapText="1"/>
    </xf>
    <xf numFmtId="0" fontId="20" fillId="0" borderId="44" xfId="0" applyFont="1" applyFill="1" applyBorder="1" applyAlignment="1">
      <alignment vertical="center" wrapText="1"/>
    </xf>
    <xf numFmtId="0" fontId="20" fillId="0" borderId="45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horizontal="center" vertical="center"/>
    </xf>
    <xf numFmtId="0" fontId="17" fillId="0" borderId="2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0" fontId="17" fillId="0" borderId="32" xfId="0" applyFont="1" applyFill="1" applyBorder="1" applyAlignment="1">
      <alignment horizontal="right" vertical="center"/>
    </xf>
    <xf numFmtId="0" fontId="17" fillId="0" borderId="2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right"/>
    </xf>
    <xf numFmtId="0" fontId="2" fillId="0" borderId="1" xfId="0" applyFont="1" applyBorder="1" applyAlignment="1">
      <alignment vertical="center"/>
    </xf>
    <xf numFmtId="0" fontId="23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right" vertical="center"/>
    </xf>
    <xf numFmtId="0" fontId="2" fillId="0" borderId="6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distributed" vertical="center"/>
    </xf>
    <xf numFmtId="0" fontId="2" fillId="0" borderId="8" xfId="0" applyFont="1" applyFill="1" applyBorder="1" applyAlignment="1">
      <alignment horizontal="distributed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right" vertical="center"/>
    </xf>
    <xf numFmtId="0" fontId="24" fillId="0" borderId="10" xfId="0" applyFont="1" applyFill="1" applyBorder="1" applyAlignment="1">
      <alignment horizontal="distributed" vertical="center"/>
    </xf>
    <xf numFmtId="0" fontId="24" fillId="0" borderId="8" xfId="0" applyFont="1" applyFill="1" applyBorder="1" applyAlignment="1">
      <alignment horizontal="distributed" vertical="center"/>
    </xf>
    <xf numFmtId="0" fontId="2" fillId="0" borderId="14" xfId="0" applyFont="1" applyFill="1" applyBorder="1" applyAlignment="1">
      <alignment horizontal="distributed" vertical="center"/>
    </xf>
    <xf numFmtId="0" fontId="2" fillId="0" borderId="2" xfId="0" applyFont="1" applyFill="1" applyBorder="1" applyAlignment="1">
      <alignment horizontal="distributed" vertical="center"/>
    </xf>
    <xf numFmtId="0" fontId="2" fillId="0" borderId="15" xfId="0" applyFont="1" applyFill="1" applyBorder="1" applyAlignment="1">
      <alignment horizontal="distributed" vertical="center"/>
    </xf>
    <xf numFmtId="0" fontId="2" fillId="0" borderId="6" xfId="0" applyFont="1" applyFill="1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2" fillId="0" borderId="2" xfId="0" applyFont="1" applyFill="1" applyBorder="1" applyAlignment="1">
      <alignment vertical="center"/>
    </xf>
    <xf numFmtId="0" fontId="0" fillId="0" borderId="6" xfId="0" applyBorder="1" applyAlignment="1">
      <alignment vertical="center"/>
    </xf>
    <xf numFmtId="0" fontId="25" fillId="0" borderId="38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5" fillId="0" borderId="39" xfId="0" applyFont="1" applyFill="1" applyBorder="1" applyAlignment="1">
      <alignment horizontal="center" vertical="center" wrapText="1"/>
    </xf>
    <xf numFmtId="0" fontId="25" fillId="0" borderId="4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5" fillId="0" borderId="16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 wrapText="1"/>
    </xf>
    <xf numFmtId="0" fontId="0" fillId="0" borderId="43" xfId="0" applyBorder="1" applyAlignment="1">
      <alignment horizontal="distributed" vertical="center"/>
    </xf>
    <xf numFmtId="0" fontId="0" fillId="0" borderId="26" xfId="0" applyBorder="1" applyAlignment="1">
      <alignment horizontal="distributed" vertical="center"/>
    </xf>
    <xf numFmtId="0" fontId="0" fillId="0" borderId="26" xfId="0" applyBorder="1" applyAlignment="1">
      <alignment vertical="center"/>
    </xf>
    <xf numFmtId="0" fontId="17" fillId="0" borderId="31" xfId="0" applyFont="1" applyFill="1" applyBorder="1" applyAlignment="1">
      <alignment horizontal="right" vertical="center"/>
    </xf>
    <xf numFmtId="0" fontId="17" fillId="0" borderId="32" xfId="0" applyFont="1" applyFill="1" applyBorder="1" applyAlignment="1">
      <alignment horizontal="right" vertical="center"/>
    </xf>
    <xf numFmtId="0" fontId="17" fillId="0" borderId="23" xfId="0" applyFont="1" applyFill="1" applyBorder="1" applyAlignment="1">
      <alignment horizontal="center" vertical="center"/>
    </xf>
    <xf numFmtId="0" fontId="17" fillId="0" borderId="19" xfId="0" applyFont="1" applyFill="1" applyBorder="1" applyAlignment="1">
      <alignment horizontal="center" vertical="center"/>
    </xf>
    <xf numFmtId="0" fontId="27" fillId="0" borderId="27" xfId="0" applyFont="1" applyFill="1" applyBorder="1" applyAlignment="1">
      <alignment horizontal="distributed" vertical="center"/>
    </xf>
    <xf numFmtId="0" fontId="27" fillId="0" borderId="28" xfId="0" applyFont="1" applyFill="1" applyBorder="1" applyAlignment="1">
      <alignment horizontal="distributed" vertical="center"/>
    </xf>
    <xf numFmtId="0" fontId="17" fillId="0" borderId="27" xfId="0" applyFont="1" applyFill="1" applyBorder="1" applyAlignment="1">
      <alignment horizontal="distributed" vertical="center"/>
    </xf>
    <xf numFmtId="0" fontId="17" fillId="0" borderId="28" xfId="0" applyFont="1" applyFill="1" applyBorder="1" applyAlignment="1">
      <alignment horizontal="distributed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22" xfId="0" applyFont="1" applyFill="1" applyBorder="1" applyAlignment="1">
      <alignment horizontal="center" vertical="center"/>
    </xf>
    <xf numFmtId="0" fontId="17" fillId="0" borderId="20" xfId="0" applyFont="1" applyFill="1" applyBorder="1" applyAlignment="1">
      <alignment horizontal="center" vertical="center"/>
    </xf>
    <xf numFmtId="0" fontId="26" fillId="0" borderId="23" xfId="0" applyFont="1" applyFill="1" applyBorder="1" applyAlignment="1">
      <alignment horizontal="center" vertical="center" wrapText="1"/>
    </xf>
    <xf numFmtId="0" fontId="26" fillId="0" borderId="19" xfId="0" applyFont="1" applyFill="1" applyBorder="1" applyAlignment="1">
      <alignment horizontal="center" vertical="center" wrapText="1"/>
    </xf>
    <xf numFmtId="0" fontId="26" fillId="0" borderId="24" xfId="0" applyFont="1" applyFill="1" applyBorder="1" applyAlignment="1">
      <alignment horizontal="center" vertical="center" wrapText="1"/>
    </xf>
    <xf numFmtId="0" fontId="26" fillId="0" borderId="21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distributed" vertical="center"/>
    </xf>
    <xf numFmtId="0" fontId="13" fillId="0" borderId="2" xfId="0" applyFont="1" applyFill="1" applyBorder="1" applyAlignment="1">
      <alignment horizontal="distributed" vertical="center"/>
    </xf>
    <xf numFmtId="0" fontId="13" fillId="0" borderId="15" xfId="0" applyFont="1" applyFill="1" applyBorder="1" applyAlignment="1">
      <alignment horizontal="distributed" vertical="center"/>
    </xf>
    <xf numFmtId="0" fontId="13" fillId="0" borderId="6" xfId="0" applyFont="1" applyFill="1" applyBorder="1" applyAlignment="1">
      <alignment horizontal="distributed" vertical="center"/>
    </xf>
    <xf numFmtId="0" fontId="13" fillId="0" borderId="2" xfId="0" applyFont="1" applyFill="1" applyBorder="1" applyAlignment="1">
      <alignment horizontal="right" vertical="center"/>
    </xf>
    <xf numFmtId="0" fontId="13" fillId="0" borderId="6" xfId="0" applyFont="1" applyFill="1" applyBorder="1" applyAlignment="1">
      <alignment horizontal="right" vertical="center"/>
    </xf>
    <xf numFmtId="0" fontId="13" fillId="0" borderId="2" xfId="0" applyFont="1" applyFill="1" applyBorder="1" applyAlignment="1">
      <alignment horizontal="left" vertical="center"/>
    </xf>
    <xf numFmtId="0" fontId="13" fillId="0" borderId="6" xfId="0" applyFont="1" applyFill="1" applyBorder="1" applyAlignment="1">
      <alignment horizontal="left" vertical="center"/>
    </xf>
    <xf numFmtId="0" fontId="13" fillId="0" borderId="31" xfId="0" applyFont="1" applyFill="1" applyBorder="1" applyAlignment="1">
      <alignment horizontal="right" vertical="center"/>
    </xf>
    <xf numFmtId="0" fontId="13" fillId="0" borderId="32" xfId="0" applyFont="1" applyFill="1" applyBorder="1" applyAlignment="1">
      <alignment horizontal="right" vertical="center"/>
    </xf>
    <xf numFmtId="0" fontId="28" fillId="0" borderId="27" xfId="0" applyFont="1" applyFill="1" applyBorder="1" applyAlignment="1">
      <alignment horizontal="distributed" vertical="center"/>
    </xf>
    <xf numFmtId="0" fontId="28" fillId="0" borderId="28" xfId="0" applyFont="1" applyFill="1" applyBorder="1" applyAlignment="1">
      <alignment horizontal="distributed" vertical="center"/>
    </xf>
    <xf numFmtId="0" fontId="13" fillId="0" borderId="27" xfId="0" applyFont="1" applyFill="1" applyBorder="1" applyAlignment="1">
      <alignment horizontal="distributed" vertical="center"/>
    </xf>
    <xf numFmtId="0" fontId="13" fillId="0" borderId="28" xfId="0" applyFont="1" applyFill="1" applyBorder="1" applyAlignment="1">
      <alignment horizontal="distributed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5" fillId="0" borderId="23" xfId="0" applyFont="1" applyFill="1" applyBorder="1" applyAlignment="1">
      <alignment horizontal="center" vertical="center" wrapText="1"/>
    </xf>
    <xf numFmtId="0" fontId="25" fillId="0" borderId="19" xfId="0" applyFont="1" applyFill="1" applyBorder="1" applyAlignment="1">
      <alignment horizontal="center" vertical="center" wrapText="1"/>
    </xf>
    <xf numFmtId="0" fontId="25" fillId="0" borderId="24" xfId="0" applyFont="1" applyFill="1" applyBorder="1" applyAlignment="1">
      <alignment horizontal="center" vertical="center" wrapText="1"/>
    </xf>
    <xf numFmtId="0" fontId="25" fillId="0" borderId="21" xfId="0" applyFont="1" applyFill="1" applyBorder="1" applyAlignment="1">
      <alignment horizontal="center" vertical="center" wrapText="1"/>
    </xf>
    <xf numFmtId="0" fontId="17" fillId="0" borderId="34" xfId="0" applyFont="1" applyFill="1" applyBorder="1" applyAlignment="1">
      <alignment horizontal="distributed" vertical="center"/>
    </xf>
    <xf numFmtId="0" fontId="17" fillId="0" borderId="35" xfId="0" applyFont="1" applyFill="1" applyBorder="1" applyAlignment="1">
      <alignment horizontal="distributed" vertical="center"/>
    </xf>
    <xf numFmtId="0" fontId="17" fillId="0" borderId="25" xfId="0" applyFont="1" applyFill="1" applyBorder="1" applyAlignment="1">
      <alignment horizontal="right" vertical="center"/>
    </xf>
    <xf numFmtId="0" fontId="17" fillId="0" borderId="6" xfId="0" applyFont="1" applyFill="1" applyBorder="1" applyAlignment="1">
      <alignment horizontal="right" vertical="center"/>
    </xf>
    <xf numFmtId="0" fontId="17" fillId="0" borderId="25" xfId="0" applyFont="1" applyFill="1" applyBorder="1" applyAlignment="1">
      <alignment horizontal="left" vertical="center"/>
    </xf>
    <xf numFmtId="0" fontId="17" fillId="0" borderId="6" xfId="0" applyFont="1" applyFill="1" applyBorder="1" applyAlignment="1">
      <alignment horizontal="left" vertical="center"/>
    </xf>
    <xf numFmtId="0" fontId="17" fillId="0" borderId="14" xfId="0" applyFont="1" applyFill="1" applyBorder="1" applyAlignment="1">
      <alignment horizontal="distributed" vertical="center"/>
    </xf>
    <xf numFmtId="0" fontId="17" fillId="0" borderId="2" xfId="0" applyFont="1" applyFill="1" applyBorder="1" applyAlignment="1">
      <alignment horizontal="distributed" vertical="center"/>
    </xf>
    <xf numFmtId="0" fontId="17" fillId="0" borderId="15" xfId="0" applyFont="1" applyFill="1" applyBorder="1" applyAlignment="1">
      <alignment horizontal="distributed" vertical="center"/>
    </xf>
    <xf numFmtId="0" fontId="17" fillId="0" borderId="6" xfId="0" applyFont="1" applyFill="1" applyBorder="1" applyAlignment="1">
      <alignment horizontal="distributed" vertical="center"/>
    </xf>
  </cellXfs>
  <cellStyles count="1">
    <cellStyle name="一般" xfId="0" builtinId="0"/>
  </cellStyles>
  <dxfs count="0"/>
  <tableStyles count="0" defaultTableStyle="TableStyleMedium9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8"/>
  <sheetViews>
    <sheetView workbookViewId="0">
      <pane ySplit="4" topLeftCell="A5" activePane="bottomLeft" state="frozen"/>
      <selection pane="bottomLeft" sqref="A1:L1"/>
    </sheetView>
  </sheetViews>
  <sheetFormatPr defaultRowHeight="16.2"/>
  <cols>
    <col min="1" max="1" width="11.33203125" style="1" customWidth="1"/>
    <col min="2" max="2" width="12.44140625" customWidth="1"/>
    <col min="3" max="3" width="11.33203125" customWidth="1"/>
    <col min="4" max="6" width="9.6640625" customWidth="1"/>
    <col min="7" max="10" width="8.6640625" customWidth="1"/>
    <col min="11" max="14" width="7.6640625" customWidth="1"/>
  </cols>
  <sheetData>
    <row r="1" spans="1:14" ht="44.25" customHeight="1">
      <c r="A1" s="230" t="s">
        <v>106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38"/>
      <c r="N1" s="38"/>
    </row>
    <row r="2" spans="1:14" ht="28.5" customHeight="1" thickBot="1">
      <c r="A2" s="187"/>
      <c r="B2" s="188"/>
      <c r="C2" s="188"/>
      <c r="D2" s="188"/>
      <c r="E2" s="188"/>
      <c r="F2" s="188"/>
      <c r="G2" s="188"/>
      <c r="H2" s="188"/>
      <c r="I2" s="188"/>
      <c r="J2" s="189"/>
      <c r="K2" s="259" t="s">
        <v>162</v>
      </c>
      <c r="L2" s="259"/>
      <c r="M2" s="259"/>
      <c r="N2" s="259"/>
    </row>
    <row r="3" spans="1:14" ht="19.8">
      <c r="A3" s="240" t="s">
        <v>19</v>
      </c>
      <c r="B3" s="232" t="s">
        <v>20</v>
      </c>
      <c r="C3" s="232" t="s">
        <v>21</v>
      </c>
      <c r="D3" s="191" t="s">
        <v>89</v>
      </c>
      <c r="E3" s="192" t="s">
        <v>90</v>
      </c>
      <c r="F3" s="193" t="s">
        <v>91</v>
      </c>
      <c r="G3" s="232" t="s">
        <v>5</v>
      </c>
      <c r="H3" s="232" t="s">
        <v>4</v>
      </c>
      <c r="I3" s="232" t="s">
        <v>6</v>
      </c>
      <c r="J3" s="232" t="s">
        <v>7</v>
      </c>
      <c r="K3" s="232" t="s">
        <v>22</v>
      </c>
      <c r="L3" s="232" t="s">
        <v>23</v>
      </c>
      <c r="M3" s="255" t="s">
        <v>108</v>
      </c>
      <c r="N3" s="257" t="s">
        <v>109</v>
      </c>
    </row>
    <row r="4" spans="1:14" s="1" customFormat="1" ht="19.8">
      <c r="A4" s="241"/>
      <c r="B4" s="233"/>
      <c r="C4" s="233"/>
      <c r="D4" s="21" t="s">
        <v>1</v>
      </c>
      <c r="E4" s="21" t="s">
        <v>2</v>
      </c>
      <c r="F4" s="21" t="s">
        <v>94</v>
      </c>
      <c r="G4" s="233"/>
      <c r="H4" s="233"/>
      <c r="I4" s="233"/>
      <c r="J4" s="233"/>
      <c r="K4" s="233"/>
      <c r="L4" s="233"/>
      <c r="M4" s="256"/>
      <c r="N4" s="258"/>
    </row>
    <row r="5" spans="1:14" ht="19.8">
      <c r="A5" s="220" t="s">
        <v>111</v>
      </c>
      <c r="B5" s="194">
        <v>9</v>
      </c>
      <c r="C5" s="196">
        <v>539</v>
      </c>
      <c r="D5" s="196">
        <v>454</v>
      </c>
      <c r="E5" s="196">
        <v>508</v>
      </c>
      <c r="F5" s="22">
        <f>SUM(D5:E5)</f>
        <v>962</v>
      </c>
      <c r="G5" s="43">
        <v>11</v>
      </c>
      <c r="H5" s="44">
        <v>6</v>
      </c>
      <c r="I5" s="44">
        <v>5</v>
      </c>
      <c r="J5" s="44">
        <v>0</v>
      </c>
      <c r="K5" s="44">
        <v>0</v>
      </c>
      <c r="L5" s="44">
        <v>3</v>
      </c>
      <c r="M5" s="45">
        <v>0</v>
      </c>
      <c r="N5" s="46">
        <v>0</v>
      </c>
    </row>
    <row r="6" spans="1:14" ht="19.8">
      <c r="A6" s="220" t="s">
        <v>112</v>
      </c>
      <c r="B6" s="195">
        <v>9</v>
      </c>
      <c r="C6" s="196">
        <v>797</v>
      </c>
      <c r="D6" s="196">
        <v>659</v>
      </c>
      <c r="E6" s="196">
        <v>802</v>
      </c>
      <c r="F6" s="22">
        <f t="shared" ref="F6:F24" si="0">SUM(D6:E6)</f>
        <v>1461</v>
      </c>
      <c r="G6" s="43">
        <v>12</v>
      </c>
      <c r="H6" s="44">
        <v>14</v>
      </c>
      <c r="I6" s="44">
        <v>2</v>
      </c>
      <c r="J6" s="44">
        <v>0</v>
      </c>
      <c r="K6" s="44">
        <v>0</v>
      </c>
      <c r="L6" s="44">
        <v>0</v>
      </c>
      <c r="M6" s="45">
        <v>3</v>
      </c>
      <c r="N6" s="46">
        <v>0</v>
      </c>
    </row>
    <row r="7" spans="1:14" ht="19.8">
      <c r="A7" s="220" t="s">
        <v>113</v>
      </c>
      <c r="B7" s="195">
        <v>17</v>
      </c>
      <c r="C7" s="196">
        <v>701</v>
      </c>
      <c r="D7" s="196">
        <v>683</v>
      </c>
      <c r="E7" s="196">
        <v>753</v>
      </c>
      <c r="F7" s="22">
        <f t="shared" si="0"/>
        <v>1436</v>
      </c>
      <c r="G7" s="43">
        <v>6</v>
      </c>
      <c r="H7" s="44">
        <v>8</v>
      </c>
      <c r="I7" s="44">
        <v>0</v>
      </c>
      <c r="J7" s="44">
        <v>2</v>
      </c>
      <c r="K7" s="44">
        <v>0</v>
      </c>
      <c r="L7" s="44">
        <v>0</v>
      </c>
      <c r="M7" s="45">
        <v>0</v>
      </c>
      <c r="N7" s="46">
        <v>0</v>
      </c>
    </row>
    <row r="8" spans="1:14" ht="19.8">
      <c r="A8" s="220" t="s">
        <v>114</v>
      </c>
      <c r="B8" s="195">
        <v>8</v>
      </c>
      <c r="C8" s="196">
        <v>423</v>
      </c>
      <c r="D8" s="196">
        <v>404</v>
      </c>
      <c r="E8" s="196">
        <v>462</v>
      </c>
      <c r="F8" s="22">
        <f t="shared" si="0"/>
        <v>866</v>
      </c>
      <c r="G8" s="43">
        <v>3</v>
      </c>
      <c r="H8" s="44">
        <v>4</v>
      </c>
      <c r="I8" s="44">
        <v>1</v>
      </c>
      <c r="J8" s="44">
        <v>5</v>
      </c>
      <c r="K8" s="44">
        <v>0</v>
      </c>
      <c r="L8" s="44">
        <v>1</v>
      </c>
      <c r="M8" s="45">
        <v>2</v>
      </c>
      <c r="N8" s="46">
        <v>0</v>
      </c>
    </row>
    <row r="9" spans="1:14" ht="19.8">
      <c r="A9" s="220" t="s">
        <v>115</v>
      </c>
      <c r="B9" s="195">
        <v>12</v>
      </c>
      <c r="C9" s="196">
        <v>527</v>
      </c>
      <c r="D9" s="196">
        <v>472</v>
      </c>
      <c r="E9" s="196">
        <v>559</v>
      </c>
      <c r="F9" s="22">
        <f t="shared" si="0"/>
        <v>1031</v>
      </c>
      <c r="G9" s="43">
        <v>2</v>
      </c>
      <c r="H9" s="44">
        <v>3</v>
      </c>
      <c r="I9" s="44">
        <v>3</v>
      </c>
      <c r="J9" s="44">
        <v>4</v>
      </c>
      <c r="K9" s="44">
        <v>1</v>
      </c>
      <c r="L9" s="44">
        <v>2</v>
      </c>
      <c r="M9" s="45">
        <v>1</v>
      </c>
      <c r="N9" s="46">
        <v>1</v>
      </c>
    </row>
    <row r="10" spans="1:14" ht="19.8">
      <c r="A10" s="220" t="s">
        <v>116</v>
      </c>
      <c r="B10" s="195">
        <v>28</v>
      </c>
      <c r="C10" s="196">
        <v>1979</v>
      </c>
      <c r="D10" s="196">
        <v>1862</v>
      </c>
      <c r="E10" s="196">
        <v>2137</v>
      </c>
      <c r="F10" s="22">
        <f t="shared" si="0"/>
        <v>3999</v>
      </c>
      <c r="G10" s="43">
        <v>15</v>
      </c>
      <c r="H10" s="44">
        <v>26</v>
      </c>
      <c r="I10" s="44">
        <v>1</v>
      </c>
      <c r="J10" s="44">
        <v>3</v>
      </c>
      <c r="K10" s="44">
        <v>2</v>
      </c>
      <c r="L10" s="44">
        <v>2</v>
      </c>
      <c r="M10" s="45">
        <v>5</v>
      </c>
      <c r="N10" s="46">
        <v>3</v>
      </c>
    </row>
    <row r="11" spans="1:14" ht="19.8">
      <c r="A11" s="220" t="s">
        <v>117</v>
      </c>
      <c r="B11" s="195">
        <v>10</v>
      </c>
      <c r="C11" s="196">
        <v>295</v>
      </c>
      <c r="D11" s="196">
        <v>335</v>
      </c>
      <c r="E11" s="196">
        <v>322</v>
      </c>
      <c r="F11" s="22">
        <f t="shared" si="0"/>
        <v>657</v>
      </c>
      <c r="G11" s="43">
        <v>3</v>
      </c>
      <c r="H11" s="44">
        <v>5</v>
      </c>
      <c r="I11" s="44">
        <v>1</v>
      </c>
      <c r="J11" s="44">
        <v>1</v>
      </c>
      <c r="K11" s="44">
        <v>0</v>
      </c>
      <c r="L11" s="44">
        <v>1</v>
      </c>
      <c r="M11" s="45">
        <v>1</v>
      </c>
      <c r="N11" s="46">
        <v>0</v>
      </c>
    </row>
    <row r="12" spans="1:14" ht="19.8">
      <c r="A12" s="220" t="s">
        <v>118</v>
      </c>
      <c r="B12" s="195">
        <v>11</v>
      </c>
      <c r="C12" s="196">
        <v>734</v>
      </c>
      <c r="D12" s="196">
        <v>618</v>
      </c>
      <c r="E12" s="196">
        <v>699</v>
      </c>
      <c r="F12" s="22">
        <f t="shared" si="0"/>
        <v>1317</v>
      </c>
      <c r="G12" s="43">
        <v>7</v>
      </c>
      <c r="H12" s="44">
        <v>11</v>
      </c>
      <c r="I12" s="44">
        <v>3</v>
      </c>
      <c r="J12" s="44">
        <v>5</v>
      </c>
      <c r="K12" s="44">
        <v>0</v>
      </c>
      <c r="L12" s="44">
        <v>1</v>
      </c>
      <c r="M12" s="45">
        <v>0</v>
      </c>
      <c r="N12" s="46">
        <v>1</v>
      </c>
    </row>
    <row r="13" spans="1:14" ht="19.8">
      <c r="A13" s="220" t="s">
        <v>119</v>
      </c>
      <c r="B13" s="195">
        <v>13</v>
      </c>
      <c r="C13" s="196">
        <v>1178</v>
      </c>
      <c r="D13" s="196">
        <v>956</v>
      </c>
      <c r="E13" s="196">
        <v>1166</v>
      </c>
      <c r="F13" s="22">
        <f t="shared" si="0"/>
        <v>2122</v>
      </c>
      <c r="G13" s="43">
        <v>26</v>
      </c>
      <c r="H13" s="44">
        <v>12</v>
      </c>
      <c r="I13" s="44">
        <v>1</v>
      </c>
      <c r="J13" s="44">
        <v>0</v>
      </c>
      <c r="K13" s="44">
        <v>1</v>
      </c>
      <c r="L13" s="44">
        <v>1</v>
      </c>
      <c r="M13" s="45">
        <v>1</v>
      </c>
      <c r="N13" s="46">
        <v>1</v>
      </c>
    </row>
    <row r="14" spans="1:14" ht="19.8">
      <c r="A14" s="220" t="s">
        <v>120</v>
      </c>
      <c r="B14" s="195">
        <v>9</v>
      </c>
      <c r="C14" s="196">
        <v>502</v>
      </c>
      <c r="D14" s="196">
        <v>406</v>
      </c>
      <c r="E14" s="196">
        <v>521</v>
      </c>
      <c r="F14" s="22">
        <f t="shared" si="0"/>
        <v>927</v>
      </c>
      <c r="G14" s="43">
        <v>8</v>
      </c>
      <c r="H14" s="44">
        <v>3</v>
      </c>
      <c r="I14" s="44">
        <v>1</v>
      </c>
      <c r="J14" s="44">
        <v>2</v>
      </c>
      <c r="K14" s="44">
        <v>0</v>
      </c>
      <c r="L14" s="44">
        <v>1</v>
      </c>
      <c r="M14" s="45">
        <v>0</v>
      </c>
      <c r="N14" s="46">
        <v>0</v>
      </c>
    </row>
    <row r="15" spans="1:14" ht="19.8">
      <c r="A15" s="220" t="s">
        <v>121</v>
      </c>
      <c r="B15" s="195">
        <v>10</v>
      </c>
      <c r="C15" s="196">
        <v>541</v>
      </c>
      <c r="D15" s="196">
        <v>510</v>
      </c>
      <c r="E15" s="196">
        <v>598</v>
      </c>
      <c r="F15" s="22">
        <f t="shared" si="0"/>
        <v>1108</v>
      </c>
      <c r="G15" s="43">
        <v>6</v>
      </c>
      <c r="H15" s="44">
        <v>5</v>
      </c>
      <c r="I15" s="44">
        <v>0</v>
      </c>
      <c r="J15" s="44">
        <v>0</v>
      </c>
      <c r="K15" s="44">
        <v>1</v>
      </c>
      <c r="L15" s="44">
        <v>3</v>
      </c>
      <c r="M15" s="45">
        <v>0</v>
      </c>
      <c r="N15" s="46">
        <v>0</v>
      </c>
    </row>
    <row r="16" spans="1:14" ht="19.8">
      <c r="A16" s="220" t="s">
        <v>122</v>
      </c>
      <c r="B16" s="195">
        <v>13</v>
      </c>
      <c r="C16" s="196">
        <v>629</v>
      </c>
      <c r="D16" s="196">
        <v>639</v>
      </c>
      <c r="E16" s="196">
        <v>516</v>
      </c>
      <c r="F16" s="22">
        <f t="shared" si="0"/>
        <v>1155</v>
      </c>
      <c r="G16" s="43">
        <v>7</v>
      </c>
      <c r="H16" s="44">
        <v>8</v>
      </c>
      <c r="I16" s="44">
        <v>7</v>
      </c>
      <c r="J16" s="44">
        <v>2</v>
      </c>
      <c r="K16" s="44">
        <v>0</v>
      </c>
      <c r="L16" s="44">
        <v>3</v>
      </c>
      <c r="M16" s="45">
        <v>1</v>
      </c>
      <c r="N16" s="46">
        <v>0</v>
      </c>
    </row>
    <row r="17" spans="1:14" ht="19.8">
      <c r="A17" s="220" t="s">
        <v>123</v>
      </c>
      <c r="B17" s="195">
        <v>9</v>
      </c>
      <c r="C17" s="196">
        <v>504</v>
      </c>
      <c r="D17" s="196">
        <v>476</v>
      </c>
      <c r="E17" s="196">
        <v>521</v>
      </c>
      <c r="F17" s="22">
        <f t="shared" si="0"/>
        <v>997</v>
      </c>
      <c r="G17" s="43">
        <v>8</v>
      </c>
      <c r="H17" s="44">
        <v>5</v>
      </c>
      <c r="I17" s="44">
        <v>0</v>
      </c>
      <c r="J17" s="44">
        <v>0</v>
      </c>
      <c r="K17" s="44">
        <v>1</v>
      </c>
      <c r="L17" s="44">
        <v>0</v>
      </c>
      <c r="M17" s="45">
        <v>1</v>
      </c>
      <c r="N17" s="46">
        <v>0</v>
      </c>
    </row>
    <row r="18" spans="1:14" ht="19.8">
      <c r="A18" s="220" t="s">
        <v>124</v>
      </c>
      <c r="B18" s="195">
        <v>18</v>
      </c>
      <c r="C18" s="196">
        <v>760</v>
      </c>
      <c r="D18" s="196">
        <v>697</v>
      </c>
      <c r="E18" s="196">
        <v>874</v>
      </c>
      <c r="F18" s="22">
        <f t="shared" si="0"/>
        <v>1571</v>
      </c>
      <c r="G18" s="43">
        <v>9</v>
      </c>
      <c r="H18" s="44">
        <v>10</v>
      </c>
      <c r="I18" s="44">
        <v>0</v>
      </c>
      <c r="J18" s="44">
        <v>1</v>
      </c>
      <c r="K18" s="44">
        <v>1</v>
      </c>
      <c r="L18" s="44">
        <v>0</v>
      </c>
      <c r="M18" s="45">
        <v>2</v>
      </c>
      <c r="N18" s="46">
        <v>0</v>
      </c>
    </row>
    <row r="19" spans="1:14" ht="19.8">
      <c r="A19" s="220" t="s">
        <v>125</v>
      </c>
      <c r="B19" s="195">
        <v>11</v>
      </c>
      <c r="C19" s="196">
        <v>669</v>
      </c>
      <c r="D19" s="196">
        <v>555</v>
      </c>
      <c r="E19" s="196">
        <v>691</v>
      </c>
      <c r="F19" s="22">
        <f t="shared" si="0"/>
        <v>1246</v>
      </c>
      <c r="G19" s="43">
        <v>5</v>
      </c>
      <c r="H19" s="44">
        <v>7</v>
      </c>
      <c r="I19" s="44">
        <v>2</v>
      </c>
      <c r="J19" s="44">
        <v>2</v>
      </c>
      <c r="K19" s="44">
        <v>0</v>
      </c>
      <c r="L19" s="44">
        <v>0</v>
      </c>
      <c r="M19" s="45">
        <v>1</v>
      </c>
      <c r="N19" s="46">
        <v>0</v>
      </c>
    </row>
    <row r="20" spans="1:14" ht="19.8">
      <c r="A20" s="220" t="s">
        <v>126</v>
      </c>
      <c r="B20" s="195">
        <v>9</v>
      </c>
      <c r="C20" s="196">
        <v>540</v>
      </c>
      <c r="D20" s="196">
        <v>515</v>
      </c>
      <c r="E20" s="196">
        <v>572</v>
      </c>
      <c r="F20" s="22">
        <f t="shared" si="0"/>
        <v>1087</v>
      </c>
      <c r="G20" s="43">
        <v>9</v>
      </c>
      <c r="H20" s="44">
        <v>5</v>
      </c>
      <c r="I20" s="44">
        <v>1</v>
      </c>
      <c r="J20" s="44">
        <v>1</v>
      </c>
      <c r="K20" s="44">
        <v>0</v>
      </c>
      <c r="L20" s="44">
        <v>1</v>
      </c>
      <c r="M20" s="45">
        <v>2</v>
      </c>
      <c r="N20" s="46">
        <v>0</v>
      </c>
    </row>
    <row r="21" spans="1:14" ht="19.8">
      <c r="A21" s="220" t="s">
        <v>127</v>
      </c>
      <c r="B21" s="195">
        <v>19</v>
      </c>
      <c r="C21" s="196">
        <v>931</v>
      </c>
      <c r="D21" s="196">
        <v>843</v>
      </c>
      <c r="E21" s="196">
        <v>984</v>
      </c>
      <c r="F21" s="22">
        <f t="shared" si="0"/>
        <v>1827</v>
      </c>
      <c r="G21" s="43">
        <v>18</v>
      </c>
      <c r="H21" s="44">
        <v>7</v>
      </c>
      <c r="I21" s="44">
        <v>3</v>
      </c>
      <c r="J21" s="44">
        <v>2</v>
      </c>
      <c r="K21" s="44">
        <v>1</v>
      </c>
      <c r="L21" s="44">
        <v>3</v>
      </c>
      <c r="M21" s="45">
        <v>2</v>
      </c>
      <c r="N21" s="46">
        <v>0</v>
      </c>
    </row>
    <row r="22" spans="1:14" ht="19.8">
      <c r="A22" s="220" t="s">
        <v>128</v>
      </c>
      <c r="B22" s="195">
        <v>13</v>
      </c>
      <c r="C22" s="196">
        <v>545</v>
      </c>
      <c r="D22" s="196">
        <v>530</v>
      </c>
      <c r="E22" s="196">
        <v>575</v>
      </c>
      <c r="F22" s="22">
        <f t="shared" si="0"/>
        <v>1105</v>
      </c>
      <c r="G22" s="43">
        <v>2</v>
      </c>
      <c r="H22" s="44">
        <v>1</v>
      </c>
      <c r="I22" s="44">
        <v>0</v>
      </c>
      <c r="J22" s="44">
        <v>0</v>
      </c>
      <c r="K22" s="44">
        <v>0</v>
      </c>
      <c r="L22" s="44">
        <v>3</v>
      </c>
      <c r="M22" s="45">
        <v>1</v>
      </c>
      <c r="N22" s="46">
        <v>0</v>
      </c>
    </row>
    <row r="23" spans="1:14" ht="19.8">
      <c r="A23" s="220" t="s">
        <v>129</v>
      </c>
      <c r="B23" s="195">
        <v>14</v>
      </c>
      <c r="C23" s="196">
        <v>522</v>
      </c>
      <c r="D23" s="196">
        <v>477</v>
      </c>
      <c r="E23" s="196">
        <v>550</v>
      </c>
      <c r="F23" s="22">
        <f t="shared" si="0"/>
        <v>1027</v>
      </c>
      <c r="G23" s="43">
        <v>5</v>
      </c>
      <c r="H23" s="44">
        <v>2</v>
      </c>
      <c r="I23" s="44">
        <v>1</v>
      </c>
      <c r="J23" s="44">
        <v>1</v>
      </c>
      <c r="K23" s="44">
        <v>2</v>
      </c>
      <c r="L23" s="44">
        <v>0</v>
      </c>
      <c r="M23" s="45">
        <v>0</v>
      </c>
      <c r="N23" s="46">
        <v>0</v>
      </c>
    </row>
    <row r="24" spans="1:14" ht="19.8">
      <c r="A24" s="220" t="s">
        <v>130</v>
      </c>
      <c r="B24" s="195">
        <v>16</v>
      </c>
      <c r="C24" s="196">
        <v>578</v>
      </c>
      <c r="D24" s="196">
        <v>565</v>
      </c>
      <c r="E24" s="196">
        <v>637</v>
      </c>
      <c r="F24" s="22">
        <f t="shared" si="0"/>
        <v>1202</v>
      </c>
      <c r="G24" s="43">
        <v>3</v>
      </c>
      <c r="H24" s="44">
        <v>2</v>
      </c>
      <c r="I24" s="44">
        <v>0</v>
      </c>
      <c r="J24" s="44">
        <v>1</v>
      </c>
      <c r="K24" s="44">
        <v>0</v>
      </c>
      <c r="L24" s="44">
        <v>1</v>
      </c>
      <c r="M24" s="45">
        <v>0</v>
      </c>
      <c r="N24" s="46">
        <v>0</v>
      </c>
    </row>
    <row r="25" spans="1:14" ht="19.8">
      <c r="A25" s="219" t="s">
        <v>98</v>
      </c>
      <c r="B25" s="22">
        <f t="shared" ref="B25:N25" si="1">SUM(B5:B24)</f>
        <v>258</v>
      </c>
      <c r="C25" s="22">
        <f t="shared" si="1"/>
        <v>13894</v>
      </c>
      <c r="D25" s="22">
        <f t="shared" si="1"/>
        <v>12656</v>
      </c>
      <c r="E25" s="22">
        <f t="shared" si="1"/>
        <v>14447</v>
      </c>
      <c r="F25" s="22">
        <f t="shared" si="1"/>
        <v>27103</v>
      </c>
      <c r="G25" s="22">
        <f t="shared" si="1"/>
        <v>165</v>
      </c>
      <c r="H25" s="22">
        <f t="shared" si="1"/>
        <v>144</v>
      </c>
      <c r="I25" s="22">
        <f t="shared" si="1"/>
        <v>32</v>
      </c>
      <c r="J25" s="22">
        <f t="shared" si="1"/>
        <v>32</v>
      </c>
      <c r="K25" s="22">
        <f t="shared" si="1"/>
        <v>10</v>
      </c>
      <c r="L25" s="22">
        <f t="shared" si="1"/>
        <v>26</v>
      </c>
      <c r="M25" s="23">
        <f t="shared" si="1"/>
        <v>23</v>
      </c>
      <c r="N25" s="26">
        <f t="shared" si="1"/>
        <v>6</v>
      </c>
    </row>
    <row r="26" spans="1:14" s="70" customFormat="1" ht="26.25" customHeight="1">
      <c r="A26" s="238" t="s">
        <v>8</v>
      </c>
      <c r="B26" s="239"/>
      <c r="C26" s="61">
        <f>C25</f>
        <v>13894</v>
      </c>
      <c r="D26" s="61" t="s">
        <v>0</v>
      </c>
      <c r="E26" s="61" t="s">
        <v>9</v>
      </c>
      <c r="F26" s="61"/>
      <c r="G26" s="61">
        <f>F25</f>
        <v>27103</v>
      </c>
      <c r="H26" s="61" t="s">
        <v>10</v>
      </c>
      <c r="I26" s="61"/>
      <c r="J26" s="61"/>
      <c r="K26" s="61" t="s">
        <v>107</v>
      </c>
      <c r="L26" s="61"/>
      <c r="M26" s="68"/>
      <c r="N26" s="69"/>
    </row>
    <row r="27" spans="1:14" s="3" customFormat="1" ht="26.25" customHeight="1">
      <c r="A27" s="238" t="s">
        <v>96</v>
      </c>
      <c r="B27" s="239"/>
      <c r="C27" s="62" t="str">
        <f ca="1">INDIRECT(H27,TRUE)</f>
        <v>新生</v>
      </c>
      <c r="D27" s="144" t="s">
        <v>88</v>
      </c>
      <c r="E27" s="145">
        <f>MAX(C5:C24)</f>
        <v>1979</v>
      </c>
      <c r="F27" s="146">
        <f>MAX(F5:F24)</f>
        <v>3999</v>
      </c>
      <c r="G27" s="88"/>
      <c r="H27" s="149" t="str">
        <f>ADDRESS(MATCH(MAX(F5:F24),F5:F24,0)+4,1)</f>
        <v>$A$10</v>
      </c>
      <c r="I27" s="88"/>
      <c r="J27" s="88"/>
      <c r="K27" s="88"/>
      <c r="L27" s="88"/>
      <c r="M27" s="142"/>
      <c r="N27" s="143"/>
    </row>
    <row r="28" spans="1:14" s="3" customFormat="1" ht="26.25" customHeight="1">
      <c r="A28" s="238" t="s">
        <v>97</v>
      </c>
      <c r="B28" s="239"/>
      <c r="C28" s="184" t="str">
        <f ca="1">INDIRECT(H28,TRUE)</f>
        <v>後金</v>
      </c>
      <c r="D28" s="185" t="s">
        <v>88</v>
      </c>
      <c r="E28" s="147">
        <f>MIN(C5:C24)</f>
        <v>295</v>
      </c>
      <c r="F28" s="148">
        <f>MIN(F5:F24)</f>
        <v>657</v>
      </c>
      <c r="G28" s="88"/>
      <c r="H28" s="149" t="str">
        <f>ADDRESS(MATCH(MIN(F5:F24),F5:F24,0)+4,1)</f>
        <v>$A$11</v>
      </c>
      <c r="I28" s="88"/>
      <c r="J28" s="88"/>
      <c r="K28" s="88"/>
      <c r="L28" s="88"/>
      <c r="M28" s="142"/>
      <c r="N28" s="143"/>
    </row>
    <row r="29" spans="1:14" s="4" customFormat="1" ht="24.9" customHeight="1">
      <c r="A29" s="246" t="s">
        <v>11</v>
      </c>
      <c r="B29" s="247"/>
      <c r="C29" s="234">
        <f>SUM(G29:G30)</f>
        <v>138</v>
      </c>
      <c r="D29" s="236" t="s">
        <v>10</v>
      </c>
      <c r="E29" s="88" t="s">
        <v>12</v>
      </c>
      <c r="F29" s="199"/>
      <c r="G29" s="88">
        <v>74</v>
      </c>
      <c r="H29" s="88" t="s">
        <v>10</v>
      </c>
      <c r="I29" s="30"/>
      <c r="J29" s="30"/>
      <c r="K29" s="24"/>
      <c r="L29" s="24"/>
      <c r="M29" s="25"/>
      <c r="N29" s="27"/>
    </row>
    <row r="30" spans="1:14" s="5" customFormat="1" ht="24.9" customHeight="1">
      <c r="A30" s="248"/>
      <c r="B30" s="249"/>
      <c r="C30" s="235"/>
      <c r="D30" s="237"/>
      <c r="E30" s="89" t="s">
        <v>13</v>
      </c>
      <c r="F30" s="89"/>
      <c r="G30" s="89">
        <v>64</v>
      </c>
      <c r="H30" s="89" t="s">
        <v>10</v>
      </c>
      <c r="I30" s="31"/>
      <c r="J30" s="31"/>
      <c r="K30" s="32"/>
      <c r="L30" s="32"/>
      <c r="M30" s="33"/>
      <c r="N30" s="34"/>
    </row>
    <row r="31" spans="1:14" s="5" customFormat="1" ht="24.9" customHeight="1">
      <c r="A31" s="246" t="s">
        <v>17</v>
      </c>
      <c r="B31" s="250"/>
      <c r="C31" s="253">
        <f>K25</f>
        <v>10</v>
      </c>
      <c r="D31" s="253" t="s">
        <v>18</v>
      </c>
      <c r="E31" s="205" t="s">
        <v>99</v>
      </c>
      <c r="F31" s="88"/>
      <c r="G31" s="88"/>
      <c r="H31" s="88"/>
      <c r="I31" s="30"/>
      <c r="J31" s="30"/>
      <c r="K31" s="200"/>
      <c r="L31" s="200"/>
      <c r="M31" s="201"/>
      <c r="N31" s="202"/>
    </row>
    <row r="32" spans="1:14" s="6" customFormat="1" ht="24.9" customHeight="1">
      <c r="A32" s="251"/>
      <c r="B32" s="252"/>
      <c r="C32" s="254"/>
      <c r="D32" s="254"/>
      <c r="E32" s="70" t="s">
        <v>163</v>
      </c>
      <c r="F32" s="203"/>
      <c r="G32" s="203"/>
      <c r="H32" s="203"/>
      <c r="I32" s="203"/>
      <c r="J32" s="203"/>
      <c r="K32" s="203"/>
      <c r="L32" s="203"/>
      <c r="M32" s="203"/>
      <c r="N32" s="204"/>
    </row>
    <row r="33" spans="1:14" s="66" customFormat="1" ht="26.25" customHeight="1">
      <c r="A33" s="238" t="s">
        <v>15</v>
      </c>
      <c r="B33" s="239"/>
      <c r="C33" s="61">
        <f>L25</f>
        <v>26</v>
      </c>
      <c r="D33" s="61" t="s">
        <v>10</v>
      </c>
      <c r="E33" s="61"/>
      <c r="F33" s="61"/>
      <c r="G33" s="62"/>
      <c r="H33" s="61"/>
      <c r="I33" s="61"/>
      <c r="J33" s="61"/>
      <c r="K33" s="63"/>
      <c r="L33" s="63"/>
      <c r="M33" s="64"/>
      <c r="N33" s="65"/>
    </row>
    <row r="34" spans="1:14" s="67" customFormat="1" ht="26.25" customHeight="1">
      <c r="A34" s="238" t="s">
        <v>14</v>
      </c>
      <c r="B34" s="239"/>
      <c r="C34" s="61">
        <f>M25</f>
        <v>23</v>
      </c>
      <c r="D34" s="61" t="s">
        <v>24</v>
      </c>
      <c r="E34" s="61" t="s">
        <v>164</v>
      </c>
      <c r="F34" s="61"/>
      <c r="G34" s="61"/>
      <c r="H34" s="61"/>
      <c r="I34" s="61"/>
      <c r="J34" s="61"/>
      <c r="K34" s="63"/>
      <c r="L34" s="63"/>
      <c r="M34" s="64"/>
      <c r="N34" s="65"/>
    </row>
    <row r="35" spans="1:14" s="71" customFormat="1" ht="26.25" customHeight="1">
      <c r="A35" s="244" t="s">
        <v>110</v>
      </c>
      <c r="B35" s="245"/>
      <c r="C35" s="61">
        <f>N25</f>
        <v>6</v>
      </c>
      <c r="D35" s="61" t="s">
        <v>24</v>
      </c>
      <c r="E35" s="61" t="s">
        <v>131</v>
      </c>
      <c r="F35" s="61"/>
      <c r="G35" s="61"/>
      <c r="H35" s="61"/>
      <c r="I35" s="61"/>
      <c r="J35" s="61"/>
      <c r="K35" s="63"/>
      <c r="L35" s="63"/>
      <c r="M35" s="64"/>
      <c r="N35" s="65"/>
    </row>
    <row r="36" spans="1:14" s="66" customFormat="1" ht="26.25" customHeight="1">
      <c r="A36" s="238" t="s">
        <v>95</v>
      </c>
      <c r="B36" s="239"/>
      <c r="C36" s="61">
        <f>G25</f>
        <v>165</v>
      </c>
      <c r="D36" s="72" t="s">
        <v>10</v>
      </c>
      <c r="E36" s="61" t="s">
        <v>16</v>
      </c>
      <c r="F36" s="61"/>
      <c r="G36" s="61">
        <f>H25</f>
        <v>144</v>
      </c>
      <c r="H36" s="72" t="s">
        <v>10</v>
      </c>
      <c r="I36" s="61"/>
      <c r="J36" s="61"/>
      <c r="K36" s="63"/>
      <c r="L36" s="63"/>
      <c r="M36" s="64"/>
      <c r="N36" s="65"/>
    </row>
    <row r="37" spans="1:14" s="79" customFormat="1" ht="26.25" customHeight="1" thickBot="1">
      <c r="A37" s="242" t="s">
        <v>161</v>
      </c>
      <c r="B37" s="243"/>
      <c r="C37" s="73">
        <v>2</v>
      </c>
      <c r="D37" s="183" t="s">
        <v>160</v>
      </c>
      <c r="E37" s="74">
        <v>12</v>
      </c>
      <c r="F37" s="75" t="s">
        <v>165</v>
      </c>
      <c r="G37" s="74">
        <v>17</v>
      </c>
      <c r="H37" s="76"/>
      <c r="I37" s="243" t="s">
        <v>166</v>
      </c>
      <c r="J37" s="243"/>
      <c r="K37" s="74">
        <v>5</v>
      </c>
      <c r="L37" s="76"/>
      <c r="M37" s="77"/>
      <c r="N37" s="78"/>
    </row>
    <row r="38" spans="1:14">
      <c r="C38" s="2"/>
    </row>
  </sheetData>
  <mergeCells count="28">
    <mergeCell ref="M3:M4"/>
    <mergeCell ref="N3:N4"/>
    <mergeCell ref="K2:N2"/>
    <mergeCell ref="J3:J4"/>
    <mergeCell ref="K3:K4"/>
    <mergeCell ref="L3:L4"/>
    <mergeCell ref="A37:B37"/>
    <mergeCell ref="I37:J37"/>
    <mergeCell ref="A35:B35"/>
    <mergeCell ref="A29:B30"/>
    <mergeCell ref="A33:B33"/>
    <mergeCell ref="A34:B34"/>
    <mergeCell ref="A31:B32"/>
    <mergeCell ref="C31:C32"/>
    <mergeCell ref="D31:D32"/>
    <mergeCell ref="A36:B36"/>
    <mergeCell ref="A1:L1"/>
    <mergeCell ref="I3:I4"/>
    <mergeCell ref="C29:C30"/>
    <mergeCell ref="D29:D30"/>
    <mergeCell ref="B3:B4"/>
    <mergeCell ref="C3:C4"/>
    <mergeCell ref="G3:G4"/>
    <mergeCell ref="H3:H4"/>
    <mergeCell ref="A26:B26"/>
    <mergeCell ref="A3:A4"/>
    <mergeCell ref="A27:B27"/>
    <mergeCell ref="A28:B28"/>
  </mergeCells>
  <phoneticPr fontId="1" type="noConversion"/>
  <printOptions horizontalCentered="1"/>
  <pageMargins left="0.59055118110236227" right="0.39370078740157483" top="0.98425196850393704" bottom="0.98425196850393704" header="0" footer="0"/>
  <pageSetup paperSize="8" fitToHeight="0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8"/>
  <sheetViews>
    <sheetView workbookViewId="0">
      <pane ySplit="4" topLeftCell="A14" activePane="bottomLeft" state="frozen"/>
      <selection pane="bottomLeft" activeCell="H20" sqref="H20"/>
    </sheetView>
  </sheetViews>
  <sheetFormatPr defaultRowHeight="16.2"/>
  <cols>
    <col min="1" max="1" width="11.33203125" style="1" customWidth="1"/>
    <col min="2" max="2" width="12.44140625" customWidth="1"/>
    <col min="3" max="3" width="11.33203125" customWidth="1"/>
    <col min="4" max="6" width="9.6640625" customWidth="1"/>
    <col min="7" max="10" width="8.6640625" customWidth="1"/>
    <col min="11" max="12" width="7.6640625" customWidth="1"/>
    <col min="13" max="14" width="7.6640625" style="12" customWidth="1"/>
  </cols>
  <sheetData>
    <row r="1" spans="1:14" ht="44.25" customHeight="1">
      <c r="A1" s="230" t="s">
        <v>106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186"/>
      <c r="N1" s="186"/>
    </row>
    <row r="2" spans="1:14" ht="28.5" customHeight="1" thickBot="1">
      <c r="A2" s="48"/>
      <c r="B2" s="49"/>
      <c r="C2" s="47"/>
      <c r="D2" s="49"/>
      <c r="E2" s="49"/>
      <c r="F2" s="49"/>
      <c r="G2" s="49"/>
      <c r="H2" s="49"/>
      <c r="I2" s="49"/>
      <c r="J2" s="53"/>
      <c r="K2" s="276" t="s">
        <v>176</v>
      </c>
      <c r="L2" s="276"/>
      <c r="M2" s="276"/>
      <c r="N2" s="276"/>
    </row>
    <row r="3" spans="1:14" ht="19.8">
      <c r="A3" s="277" t="s">
        <v>80</v>
      </c>
      <c r="B3" s="270" t="s">
        <v>81</v>
      </c>
      <c r="C3" s="270" t="s">
        <v>44</v>
      </c>
      <c r="D3" s="191" t="s">
        <v>10</v>
      </c>
      <c r="E3" s="192" t="s">
        <v>90</v>
      </c>
      <c r="F3" s="193" t="s">
        <v>91</v>
      </c>
      <c r="G3" s="270" t="s">
        <v>5</v>
      </c>
      <c r="H3" s="270" t="s">
        <v>4</v>
      </c>
      <c r="I3" s="270" t="s">
        <v>6</v>
      </c>
      <c r="J3" s="270" t="s">
        <v>7</v>
      </c>
      <c r="K3" s="270" t="s">
        <v>45</v>
      </c>
      <c r="L3" s="270" t="s">
        <v>46</v>
      </c>
      <c r="M3" s="279" t="s">
        <v>108</v>
      </c>
      <c r="N3" s="281" t="s">
        <v>109</v>
      </c>
    </row>
    <row r="4" spans="1:14" s="1" customFormat="1" ht="19.8">
      <c r="A4" s="278"/>
      <c r="B4" s="271"/>
      <c r="C4" s="271"/>
      <c r="D4" s="50" t="s">
        <v>1</v>
      </c>
      <c r="E4" s="50" t="s">
        <v>2</v>
      </c>
      <c r="F4" s="50" t="s">
        <v>87</v>
      </c>
      <c r="G4" s="271"/>
      <c r="H4" s="271"/>
      <c r="I4" s="271"/>
      <c r="J4" s="271"/>
      <c r="K4" s="271"/>
      <c r="L4" s="271"/>
      <c r="M4" s="280"/>
      <c r="N4" s="282"/>
    </row>
    <row r="5" spans="1:14" ht="19.8">
      <c r="A5" s="220" t="s">
        <v>111</v>
      </c>
      <c r="B5" s="194">
        <v>9</v>
      </c>
      <c r="C5" s="196"/>
      <c r="D5" s="196"/>
      <c r="E5" s="196"/>
      <c r="F5" s="51">
        <f t="shared" ref="F5:F24" si="0">SUM(D5:E5)</f>
        <v>0</v>
      </c>
      <c r="G5" s="176"/>
      <c r="H5" s="177"/>
      <c r="I5" s="177"/>
      <c r="J5" s="177"/>
      <c r="K5" s="177"/>
      <c r="L5" s="177"/>
      <c r="M5" s="178"/>
      <c r="N5" s="179"/>
    </row>
    <row r="6" spans="1:14" ht="19.8">
      <c r="A6" s="220" t="s">
        <v>112</v>
      </c>
      <c r="B6" s="195">
        <v>9</v>
      </c>
      <c r="C6" s="196"/>
      <c r="D6" s="196"/>
      <c r="E6" s="196"/>
      <c r="F6" s="51">
        <f t="shared" si="0"/>
        <v>0</v>
      </c>
      <c r="G6" s="176"/>
      <c r="H6" s="177"/>
      <c r="I6" s="177"/>
      <c r="J6" s="177"/>
      <c r="K6" s="177"/>
      <c r="L6" s="177"/>
      <c r="M6" s="178"/>
      <c r="N6" s="179"/>
    </row>
    <row r="7" spans="1:14" ht="19.8">
      <c r="A7" s="220" t="s">
        <v>113</v>
      </c>
      <c r="B7" s="195">
        <v>17</v>
      </c>
      <c r="C7" s="196"/>
      <c r="D7" s="196"/>
      <c r="E7" s="196"/>
      <c r="F7" s="51">
        <f t="shared" si="0"/>
        <v>0</v>
      </c>
      <c r="G7" s="176"/>
      <c r="H7" s="177"/>
      <c r="I7" s="177"/>
      <c r="J7" s="177"/>
      <c r="K7" s="177"/>
      <c r="L7" s="177"/>
      <c r="M7" s="178"/>
      <c r="N7" s="179"/>
    </row>
    <row r="8" spans="1:14" ht="19.8">
      <c r="A8" s="220" t="s">
        <v>114</v>
      </c>
      <c r="B8" s="195">
        <v>8</v>
      </c>
      <c r="C8" s="196"/>
      <c r="D8" s="196"/>
      <c r="E8" s="196"/>
      <c r="F8" s="51">
        <f t="shared" si="0"/>
        <v>0</v>
      </c>
      <c r="G8" s="176"/>
      <c r="H8" s="177"/>
      <c r="I8" s="177"/>
      <c r="J8" s="177"/>
      <c r="K8" s="177"/>
      <c r="L8" s="177"/>
      <c r="M8" s="178"/>
      <c r="N8" s="179"/>
    </row>
    <row r="9" spans="1:14" ht="19.8">
      <c r="A9" s="220" t="s">
        <v>115</v>
      </c>
      <c r="B9" s="195">
        <v>12</v>
      </c>
      <c r="C9" s="196"/>
      <c r="D9" s="196"/>
      <c r="E9" s="196"/>
      <c r="F9" s="51">
        <f t="shared" si="0"/>
        <v>0</v>
      </c>
      <c r="G9" s="176"/>
      <c r="H9" s="177"/>
      <c r="I9" s="177"/>
      <c r="J9" s="177"/>
      <c r="K9" s="177"/>
      <c r="L9" s="177"/>
      <c r="M9" s="178"/>
      <c r="N9" s="179"/>
    </row>
    <row r="10" spans="1:14" ht="19.8">
      <c r="A10" s="220" t="s">
        <v>116</v>
      </c>
      <c r="B10" s="195">
        <v>28</v>
      </c>
      <c r="C10" s="196"/>
      <c r="D10" s="196"/>
      <c r="E10" s="196"/>
      <c r="F10" s="51">
        <f t="shared" si="0"/>
        <v>0</v>
      </c>
      <c r="G10" s="176"/>
      <c r="H10" s="177"/>
      <c r="I10" s="177"/>
      <c r="J10" s="177"/>
      <c r="K10" s="177"/>
      <c r="L10" s="177"/>
      <c r="M10" s="178"/>
      <c r="N10" s="179"/>
    </row>
    <row r="11" spans="1:14" ht="19.8">
      <c r="A11" s="220" t="s">
        <v>117</v>
      </c>
      <c r="B11" s="195">
        <v>10</v>
      </c>
      <c r="C11" s="196"/>
      <c r="D11" s="196"/>
      <c r="E11" s="196"/>
      <c r="F11" s="51">
        <f t="shared" si="0"/>
        <v>0</v>
      </c>
      <c r="G11" s="176"/>
      <c r="H11" s="177"/>
      <c r="I11" s="177"/>
      <c r="J11" s="177"/>
      <c r="K11" s="177"/>
      <c r="L11" s="177"/>
      <c r="M11" s="178"/>
      <c r="N11" s="179"/>
    </row>
    <row r="12" spans="1:14" ht="19.8">
      <c r="A12" s="220" t="s">
        <v>118</v>
      </c>
      <c r="B12" s="195">
        <v>11</v>
      </c>
      <c r="C12" s="196"/>
      <c r="D12" s="196"/>
      <c r="E12" s="196"/>
      <c r="F12" s="51">
        <f t="shared" si="0"/>
        <v>0</v>
      </c>
      <c r="G12" s="176"/>
      <c r="H12" s="177"/>
      <c r="I12" s="177"/>
      <c r="J12" s="177"/>
      <c r="K12" s="177"/>
      <c r="L12" s="177"/>
      <c r="M12" s="178"/>
      <c r="N12" s="179"/>
    </row>
    <row r="13" spans="1:14" ht="19.8">
      <c r="A13" s="220" t="s">
        <v>119</v>
      </c>
      <c r="B13" s="195">
        <v>13</v>
      </c>
      <c r="C13" s="196"/>
      <c r="D13" s="196"/>
      <c r="E13" s="196"/>
      <c r="F13" s="51">
        <f t="shared" si="0"/>
        <v>0</v>
      </c>
      <c r="G13" s="176"/>
      <c r="H13" s="177"/>
      <c r="I13" s="177"/>
      <c r="J13" s="177"/>
      <c r="K13" s="177"/>
      <c r="L13" s="177"/>
      <c r="M13" s="178"/>
      <c r="N13" s="179"/>
    </row>
    <row r="14" spans="1:14" ht="19.8">
      <c r="A14" s="220" t="s">
        <v>120</v>
      </c>
      <c r="B14" s="195">
        <v>9</v>
      </c>
      <c r="C14" s="196"/>
      <c r="D14" s="196"/>
      <c r="E14" s="196"/>
      <c r="F14" s="51">
        <f t="shared" si="0"/>
        <v>0</v>
      </c>
      <c r="G14" s="176"/>
      <c r="H14" s="177"/>
      <c r="I14" s="177"/>
      <c r="J14" s="177"/>
      <c r="K14" s="177"/>
      <c r="L14" s="177"/>
      <c r="M14" s="178"/>
      <c r="N14" s="179"/>
    </row>
    <row r="15" spans="1:14" ht="19.8">
      <c r="A15" s="220" t="s">
        <v>121</v>
      </c>
      <c r="B15" s="195">
        <v>10</v>
      </c>
      <c r="C15" s="196"/>
      <c r="D15" s="196"/>
      <c r="E15" s="196"/>
      <c r="F15" s="51">
        <f t="shared" si="0"/>
        <v>0</v>
      </c>
      <c r="G15" s="176"/>
      <c r="H15" s="177"/>
      <c r="I15" s="177"/>
      <c r="J15" s="177"/>
      <c r="K15" s="177"/>
      <c r="L15" s="177"/>
      <c r="M15" s="178"/>
      <c r="N15" s="179"/>
    </row>
    <row r="16" spans="1:14" ht="19.8">
      <c r="A16" s="220" t="s">
        <v>122</v>
      </c>
      <c r="B16" s="195">
        <v>13</v>
      </c>
      <c r="C16" s="196"/>
      <c r="D16" s="196"/>
      <c r="E16" s="196"/>
      <c r="F16" s="51">
        <f t="shared" si="0"/>
        <v>0</v>
      </c>
      <c r="G16" s="176"/>
      <c r="H16" s="177"/>
      <c r="I16" s="177"/>
      <c r="J16" s="177"/>
      <c r="K16" s="177"/>
      <c r="L16" s="177"/>
      <c r="M16" s="178"/>
      <c r="N16" s="179"/>
    </row>
    <row r="17" spans="1:14" ht="19.8">
      <c r="A17" s="220" t="s">
        <v>123</v>
      </c>
      <c r="B17" s="195">
        <v>9</v>
      </c>
      <c r="C17" s="196"/>
      <c r="D17" s="196"/>
      <c r="E17" s="196"/>
      <c r="F17" s="51">
        <f t="shared" si="0"/>
        <v>0</v>
      </c>
      <c r="G17" s="176"/>
      <c r="H17" s="177"/>
      <c r="I17" s="177"/>
      <c r="J17" s="177"/>
      <c r="K17" s="177"/>
      <c r="L17" s="177"/>
      <c r="M17" s="178"/>
      <c r="N17" s="179"/>
    </row>
    <row r="18" spans="1:14" ht="19.8">
      <c r="A18" s="220" t="s">
        <v>124</v>
      </c>
      <c r="B18" s="195">
        <v>18</v>
      </c>
      <c r="C18" s="196"/>
      <c r="D18" s="196"/>
      <c r="E18" s="196"/>
      <c r="F18" s="51">
        <f t="shared" si="0"/>
        <v>0</v>
      </c>
      <c r="G18" s="176"/>
      <c r="H18" s="177"/>
      <c r="I18" s="177"/>
      <c r="J18" s="177"/>
      <c r="K18" s="177"/>
      <c r="L18" s="177"/>
      <c r="M18" s="178"/>
      <c r="N18" s="179"/>
    </row>
    <row r="19" spans="1:14" ht="19.8">
      <c r="A19" s="220" t="s">
        <v>125</v>
      </c>
      <c r="B19" s="195">
        <v>11</v>
      </c>
      <c r="C19" s="196"/>
      <c r="D19" s="196"/>
      <c r="E19" s="196"/>
      <c r="F19" s="51">
        <f t="shared" si="0"/>
        <v>0</v>
      </c>
      <c r="G19" s="176"/>
      <c r="H19" s="177"/>
      <c r="I19" s="177"/>
      <c r="J19" s="177"/>
      <c r="K19" s="177"/>
      <c r="L19" s="177"/>
      <c r="M19" s="178"/>
      <c r="N19" s="179"/>
    </row>
    <row r="20" spans="1:14" ht="19.8">
      <c r="A20" s="220" t="s">
        <v>126</v>
      </c>
      <c r="B20" s="195">
        <v>9</v>
      </c>
      <c r="C20" s="196"/>
      <c r="D20" s="196"/>
      <c r="E20" s="196"/>
      <c r="F20" s="51">
        <f t="shared" si="0"/>
        <v>0</v>
      </c>
      <c r="G20" s="176"/>
      <c r="H20" s="177"/>
      <c r="I20" s="177"/>
      <c r="J20" s="177"/>
      <c r="K20" s="177"/>
      <c r="L20" s="177"/>
      <c r="M20" s="178"/>
      <c r="N20" s="179"/>
    </row>
    <row r="21" spans="1:14" ht="19.8">
      <c r="A21" s="220" t="s">
        <v>127</v>
      </c>
      <c r="B21" s="195">
        <v>19</v>
      </c>
      <c r="C21" s="196"/>
      <c r="D21" s="196"/>
      <c r="E21" s="196"/>
      <c r="F21" s="51">
        <f t="shared" si="0"/>
        <v>0</v>
      </c>
      <c r="G21" s="176"/>
      <c r="H21" s="177"/>
      <c r="I21" s="177"/>
      <c r="J21" s="177"/>
      <c r="K21" s="177"/>
      <c r="L21" s="177"/>
      <c r="M21" s="178"/>
      <c r="N21" s="179"/>
    </row>
    <row r="22" spans="1:14" ht="19.8">
      <c r="A22" s="220" t="s">
        <v>128</v>
      </c>
      <c r="B22" s="195">
        <v>13</v>
      </c>
      <c r="C22" s="196"/>
      <c r="D22" s="196"/>
      <c r="E22" s="228"/>
      <c r="F22" s="51">
        <f t="shared" si="0"/>
        <v>0</v>
      </c>
      <c r="G22" s="176"/>
      <c r="H22" s="177"/>
      <c r="I22" s="177"/>
      <c r="J22" s="177"/>
      <c r="K22" s="177"/>
      <c r="L22" s="177"/>
      <c r="M22" s="178"/>
      <c r="N22" s="179"/>
    </row>
    <row r="23" spans="1:14" ht="19.8">
      <c r="A23" s="220" t="s">
        <v>129</v>
      </c>
      <c r="B23" s="195">
        <v>14</v>
      </c>
      <c r="C23" s="196"/>
      <c r="D23" s="196"/>
      <c r="E23" s="228"/>
      <c r="F23" s="51">
        <f t="shared" si="0"/>
        <v>0</v>
      </c>
      <c r="G23" s="176"/>
      <c r="H23" s="177"/>
      <c r="I23" s="177"/>
      <c r="J23" s="177"/>
      <c r="K23" s="177"/>
      <c r="L23" s="177"/>
      <c r="M23" s="178"/>
      <c r="N23" s="179"/>
    </row>
    <row r="24" spans="1:14" ht="19.8">
      <c r="A24" s="220" t="s">
        <v>130</v>
      </c>
      <c r="B24" s="195">
        <v>16</v>
      </c>
      <c r="C24" s="196"/>
      <c r="D24" s="196"/>
      <c r="E24" s="229"/>
      <c r="F24" s="51">
        <f t="shared" si="0"/>
        <v>0</v>
      </c>
      <c r="G24" s="176"/>
      <c r="H24" s="177"/>
      <c r="I24" s="177"/>
      <c r="J24" s="177"/>
      <c r="K24" s="177"/>
      <c r="L24" s="177"/>
      <c r="M24" s="178"/>
      <c r="N24" s="179"/>
    </row>
    <row r="25" spans="1:14" ht="19.8">
      <c r="A25" s="219" t="s">
        <v>98</v>
      </c>
      <c r="B25" s="51">
        <f t="shared" ref="B25:N25" si="1">SUM(B5:B24)</f>
        <v>258</v>
      </c>
      <c r="C25" s="51">
        <f t="shared" si="1"/>
        <v>0</v>
      </c>
      <c r="D25" s="51">
        <f t="shared" si="1"/>
        <v>0</v>
      </c>
      <c r="E25" s="51">
        <f t="shared" si="1"/>
        <v>0</v>
      </c>
      <c r="F25" s="51">
        <f t="shared" si="1"/>
        <v>0</v>
      </c>
      <c r="G25" s="51">
        <f t="shared" si="1"/>
        <v>0</v>
      </c>
      <c r="H25" s="51">
        <f t="shared" si="1"/>
        <v>0</v>
      </c>
      <c r="I25" s="51">
        <f t="shared" si="1"/>
        <v>0</v>
      </c>
      <c r="J25" s="51">
        <f t="shared" si="1"/>
        <v>0</v>
      </c>
      <c r="K25" s="51">
        <f t="shared" si="1"/>
        <v>0</v>
      </c>
      <c r="L25" s="51">
        <f t="shared" si="1"/>
        <v>0</v>
      </c>
      <c r="M25" s="52">
        <f t="shared" si="1"/>
        <v>0</v>
      </c>
      <c r="N25" s="54">
        <f t="shared" si="1"/>
        <v>0</v>
      </c>
    </row>
    <row r="26" spans="1:14" s="3" customFormat="1" ht="26.25" customHeight="1">
      <c r="A26" s="274" t="s">
        <v>8</v>
      </c>
      <c r="B26" s="275"/>
      <c r="C26" s="93">
        <f>C25</f>
        <v>0</v>
      </c>
      <c r="D26" s="93" t="s">
        <v>0</v>
      </c>
      <c r="E26" s="93" t="s">
        <v>9</v>
      </c>
      <c r="F26" s="93"/>
      <c r="G26" s="93">
        <f>F25</f>
        <v>0</v>
      </c>
      <c r="H26" s="93" t="s">
        <v>10</v>
      </c>
      <c r="I26" s="93"/>
      <c r="J26" s="93"/>
      <c r="K26" s="93" t="s">
        <v>153</v>
      </c>
      <c r="L26" s="93"/>
      <c r="M26" s="94"/>
      <c r="N26" s="95"/>
    </row>
    <row r="27" spans="1:14" s="3" customFormat="1" ht="26.25" customHeight="1">
      <c r="A27" s="238" t="s">
        <v>96</v>
      </c>
      <c r="B27" s="239"/>
      <c r="C27" s="62" t="str">
        <f ca="1">INDIRECT(H27,TRUE)</f>
        <v>三川</v>
      </c>
      <c r="D27" s="144" t="s">
        <v>88</v>
      </c>
      <c r="E27" s="145">
        <f>MAX(C5:C24)</f>
        <v>0</v>
      </c>
      <c r="F27" s="146">
        <f>MAX(F5:F24)</f>
        <v>0</v>
      </c>
      <c r="G27" s="88"/>
      <c r="H27" s="149" t="str">
        <f>ADDRESS(MATCH(MAX(F5:F24),F5:F24,0)+4,1)</f>
        <v>$A$5</v>
      </c>
      <c r="I27" s="88"/>
      <c r="J27" s="88"/>
      <c r="K27" s="88"/>
      <c r="L27" s="88"/>
      <c r="M27" s="142"/>
      <c r="N27" s="143"/>
    </row>
    <row r="28" spans="1:14" s="3" customFormat="1" ht="26.25" customHeight="1">
      <c r="A28" s="238" t="s">
        <v>97</v>
      </c>
      <c r="B28" s="239"/>
      <c r="C28" s="150" t="str">
        <f ca="1">INDIRECT(H28,TRUE)</f>
        <v>三川</v>
      </c>
      <c r="D28" s="151" t="s">
        <v>88</v>
      </c>
      <c r="E28" s="147">
        <f>MIN(C5:C24)</f>
        <v>0</v>
      </c>
      <c r="F28" s="148">
        <f>MIN(F5:F24)</f>
        <v>0</v>
      </c>
      <c r="G28" s="88"/>
      <c r="H28" s="149" t="str">
        <f>ADDRESS(MATCH(MIN(F5:F24),F5:F24,0)+4,1)</f>
        <v>$A$5</v>
      </c>
      <c r="I28" s="88"/>
      <c r="J28" s="88"/>
      <c r="K28" s="88"/>
      <c r="L28" s="88"/>
      <c r="M28" s="142"/>
      <c r="N28" s="143"/>
    </row>
    <row r="29" spans="1:14" s="4" customFormat="1" ht="24.9" customHeight="1">
      <c r="A29" s="311" t="s">
        <v>11</v>
      </c>
      <c r="B29" s="312"/>
      <c r="C29" s="307">
        <f>SUM(G29:G30)</f>
        <v>0</v>
      </c>
      <c r="D29" s="309" t="s">
        <v>10</v>
      </c>
      <c r="E29" s="96" t="s">
        <v>12</v>
      </c>
      <c r="F29" s="96"/>
      <c r="G29" s="96"/>
      <c r="H29" s="96" t="s">
        <v>10</v>
      </c>
      <c r="I29" s="96"/>
      <c r="J29" s="96"/>
      <c r="K29" s="97"/>
      <c r="L29" s="97"/>
      <c r="M29" s="98"/>
      <c r="N29" s="99"/>
    </row>
    <row r="30" spans="1:14" s="5" customFormat="1" ht="24.9" customHeight="1">
      <c r="A30" s="313"/>
      <c r="B30" s="314"/>
      <c r="C30" s="308"/>
      <c r="D30" s="310"/>
      <c r="E30" s="100" t="s">
        <v>13</v>
      </c>
      <c r="F30" s="100"/>
      <c r="G30" s="100"/>
      <c r="H30" s="100" t="s">
        <v>10</v>
      </c>
      <c r="I30" s="100"/>
      <c r="J30" s="100"/>
      <c r="K30" s="101"/>
      <c r="L30" s="101"/>
      <c r="M30" s="102"/>
      <c r="N30" s="217"/>
    </row>
    <row r="31" spans="1:14" s="5" customFormat="1" ht="24.9" customHeight="1">
      <c r="A31" s="246" t="s">
        <v>17</v>
      </c>
      <c r="B31" s="250"/>
      <c r="C31" s="253">
        <f>K25</f>
        <v>0</v>
      </c>
      <c r="D31" s="253" t="s">
        <v>10</v>
      </c>
      <c r="E31" s="205" t="s">
        <v>92</v>
      </c>
      <c r="F31" s="214"/>
      <c r="G31" s="214"/>
      <c r="H31" s="214"/>
      <c r="I31" s="214"/>
      <c r="J31" s="214"/>
      <c r="K31" s="215"/>
      <c r="L31" s="215"/>
      <c r="M31" s="216"/>
      <c r="N31" s="218"/>
    </row>
    <row r="32" spans="1:14" s="6" customFormat="1" ht="24.9" customHeight="1">
      <c r="A32" s="265"/>
      <c r="B32" s="266"/>
      <c r="C32" s="267"/>
      <c r="D32" s="267"/>
      <c r="E32" s="205" t="s">
        <v>154</v>
      </c>
      <c r="F32" s="212"/>
      <c r="G32" s="212"/>
      <c r="H32" s="212"/>
      <c r="I32" s="212"/>
      <c r="J32" s="212"/>
      <c r="K32" s="212"/>
      <c r="L32" s="212"/>
      <c r="M32" s="212"/>
      <c r="N32" s="213"/>
    </row>
    <row r="33" spans="1:14" s="7" customFormat="1" ht="26.25" customHeight="1">
      <c r="A33" s="274" t="s">
        <v>15</v>
      </c>
      <c r="B33" s="275"/>
      <c r="C33" s="93">
        <f>L25</f>
        <v>0</v>
      </c>
      <c r="D33" s="93" t="s">
        <v>10</v>
      </c>
      <c r="E33" s="93"/>
      <c r="F33" s="93"/>
      <c r="G33" s="103"/>
      <c r="H33" s="93"/>
      <c r="I33" s="93"/>
      <c r="J33" s="93"/>
      <c r="K33" s="104"/>
      <c r="L33" s="104"/>
      <c r="M33" s="105"/>
      <c r="N33" s="106"/>
    </row>
    <row r="34" spans="1:14" s="8" customFormat="1" ht="26.25" customHeight="1">
      <c r="A34" s="274" t="s">
        <v>14</v>
      </c>
      <c r="B34" s="275"/>
      <c r="C34" s="93">
        <f>M25</f>
        <v>0</v>
      </c>
      <c r="D34" s="93" t="s">
        <v>47</v>
      </c>
      <c r="E34" s="93" t="s">
        <v>103</v>
      </c>
      <c r="F34" s="93"/>
      <c r="G34" s="93"/>
      <c r="H34" s="93"/>
      <c r="I34" s="93"/>
      <c r="J34" s="93"/>
      <c r="K34" s="104"/>
      <c r="L34" s="104"/>
      <c r="M34" s="105"/>
      <c r="N34" s="106"/>
    </row>
    <row r="35" spans="1:14" s="9" customFormat="1" ht="26.25" customHeight="1">
      <c r="A35" s="272" t="s">
        <v>110</v>
      </c>
      <c r="B35" s="273"/>
      <c r="C35" s="93">
        <f>N25</f>
        <v>0</v>
      </c>
      <c r="D35" s="93" t="s">
        <v>47</v>
      </c>
      <c r="E35" s="93" t="s">
        <v>103</v>
      </c>
      <c r="F35" s="93"/>
      <c r="G35" s="93"/>
      <c r="H35" s="93"/>
      <c r="I35" s="93"/>
      <c r="J35" s="93"/>
      <c r="K35" s="104"/>
      <c r="L35" s="104"/>
      <c r="M35" s="105"/>
      <c r="N35" s="106"/>
    </row>
    <row r="36" spans="1:14" s="7" customFormat="1" ht="26.25" customHeight="1">
      <c r="A36" s="274" t="s">
        <v>95</v>
      </c>
      <c r="B36" s="275"/>
      <c r="C36" s="93">
        <f>G25</f>
        <v>0</v>
      </c>
      <c r="D36" s="107" t="s">
        <v>10</v>
      </c>
      <c r="E36" s="93" t="s">
        <v>16</v>
      </c>
      <c r="F36" s="93"/>
      <c r="G36" s="93">
        <f>H25</f>
        <v>0</v>
      </c>
      <c r="H36" s="107" t="s">
        <v>10</v>
      </c>
      <c r="I36" s="93"/>
      <c r="J36" s="93"/>
      <c r="K36" s="104"/>
      <c r="L36" s="104"/>
      <c r="M36" s="105"/>
      <c r="N36" s="106"/>
    </row>
    <row r="37" spans="1:14" s="10" customFormat="1" ht="26.25" customHeight="1" thickBot="1">
      <c r="A37" s="268" t="str">
        <f>IF(C37&gt;0," 本月戶數增加","本月戶數減少")</f>
        <v>本月戶數減少</v>
      </c>
      <c r="B37" s="269"/>
      <c r="C37" s="108">
        <f>C25-'11309'!C25</f>
        <v>0</v>
      </c>
      <c r="D37" s="109" t="str">
        <f>IF(E37&gt;0,"男增加","男減少")</f>
        <v>男減少</v>
      </c>
      <c r="E37" s="110">
        <f>D25-'11309'!D25</f>
        <v>0</v>
      </c>
      <c r="F37" s="111" t="str">
        <f>IF(G37&gt;0,"女增加","女減少")</f>
        <v>女減少</v>
      </c>
      <c r="G37" s="110">
        <f>E25-'11309'!E25</f>
        <v>0</v>
      </c>
      <c r="H37" s="112"/>
      <c r="I37" s="269" t="str">
        <f>IF(K37&gt;0,"總人口數增加","總人口數減少")</f>
        <v>總人口數減少</v>
      </c>
      <c r="J37" s="269"/>
      <c r="K37" s="110">
        <f>F25-'11309'!F25</f>
        <v>0</v>
      </c>
      <c r="L37" s="112"/>
      <c r="M37" s="113"/>
      <c r="N37" s="114"/>
    </row>
    <row r="38" spans="1:14">
      <c r="C38" s="2"/>
      <c r="K38" s="11"/>
      <c r="M38" s="13"/>
    </row>
  </sheetData>
  <mergeCells count="28">
    <mergeCell ref="A37:B37"/>
    <mergeCell ref="I37:J37"/>
    <mergeCell ref="I3:I4"/>
    <mergeCell ref="C29:C30"/>
    <mergeCell ref="D29:D30"/>
    <mergeCell ref="B3:B4"/>
    <mergeCell ref="C3:C4"/>
    <mergeCell ref="A3:A4"/>
    <mergeCell ref="A29:B30"/>
    <mergeCell ref="A35:B35"/>
    <mergeCell ref="A33:B33"/>
    <mergeCell ref="A34:B34"/>
    <mergeCell ref="H3:H4"/>
    <mergeCell ref="A26:B26"/>
    <mergeCell ref="A27:B27"/>
    <mergeCell ref="A36:B36"/>
    <mergeCell ref="M3:M4"/>
    <mergeCell ref="N3:N4"/>
    <mergeCell ref="K2:N2"/>
    <mergeCell ref="J3:J4"/>
    <mergeCell ref="G3:G4"/>
    <mergeCell ref="K3:K4"/>
    <mergeCell ref="L3:L4"/>
    <mergeCell ref="A31:B32"/>
    <mergeCell ref="C31:C32"/>
    <mergeCell ref="D31:D32"/>
    <mergeCell ref="A28:B28"/>
    <mergeCell ref="A1:L1"/>
  </mergeCells>
  <phoneticPr fontId="1" type="noConversion"/>
  <printOptions horizontalCentered="1"/>
  <pageMargins left="0.59055118110236227" right="0.39370078740157483" top="0.98425196850393704" bottom="0.98425196850393704" header="0" footer="0"/>
  <pageSetup paperSize="8" fitToHeight="0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8"/>
  <sheetViews>
    <sheetView workbookViewId="0">
      <pane ySplit="4" topLeftCell="A14" activePane="bottomLeft" state="frozen"/>
      <selection pane="bottomLeft" activeCell="G15" sqref="G15"/>
    </sheetView>
  </sheetViews>
  <sheetFormatPr defaultRowHeight="16.2"/>
  <cols>
    <col min="1" max="1" width="11.33203125" style="1" customWidth="1"/>
    <col min="2" max="2" width="12.44140625" customWidth="1"/>
    <col min="3" max="3" width="11.33203125" customWidth="1"/>
    <col min="4" max="6" width="9.6640625" customWidth="1"/>
    <col min="7" max="10" width="8.6640625" customWidth="1"/>
    <col min="11" max="12" width="7.6640625" customWidth="1"/>
    <col min="13" max="14" width="7.6640625" style="12" customWidth="1"/>
  </cols>
  <sheetData>
    <row r="1" spans="1:14" ht="44.25" customHeight="1">
      <c r="A1" s="230" t="s">
        <v>106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186"/>
      <c r="N1" s="186"/>
    </row>
    <row r="2" spans="1:14" ht="28.5" customHeight="1" thickBot="1">
      <c r="A2" s="48"/>
      <c r="B2" s="49"/>
      <c r="C2" s="47"/>
      <c r="D2" s="49"/>
      <c r="E2" s="49"/>
      <c r="F2" s="49"/>
      <c r="G2" s="49"/>
      <c r="H2" s="49"/>
      <c r="I2" s="49"/>
      <c r="J2" s="53"/>
      <c r="K2" s="276" t="s">
        <v>177</v>
      </c>
      <c r="L2" s="276"/>
      <c r="M2" s="276"/>
      <c r="N2" s="276"/>
    </row>
    <row r="3" spans="1:14" ht="19.8">
      <c r="A3" s="277" t="s">
        <v>80</v>
      </c>
      <c r="B3" s="270" t="s">
        <v>81</v>
      </c>
      <c r="C3" s="270" t="s">
        <v>64</v>
      </c>
      <c r="D3" s="191" t="s">
        <v>10</v>
      </c>
      <c r="E3" s="192" t="s">
        <v>90</v>
      </c>
      <c r="F3" s="193" t="s">
        <v>91</v>
      </c>
      <c r="G3" s="270" t="s">
        <v>65</v>
      </c>
      <c r="H3" s="270" t="s">
        <v>66</v>
      </c>
      <c r="I3" s="270" t="s">
        <v>67</v>
      </c>
      <c r="J3" s="270" t="s">
        <v>68</v>
      </c>
      <c r="K3" s="270" t="s">
        <v>69</v>
      </c>
      <c r="L3" s="270" t="s">
        <v>70</v>
      </c>
      <c r="M3" s="279" t="s">
        <v>108</v>
      </c>
      <c r="N3" s="281" t="s">
        <v>109</v>
      </c>
    </row>
    <row r="4" spans="1:14" s="1" customFormat="1" ht="19.8">
      <c r="A4" s="278"/>
      <c r="B4" s="271"/>
      <c r="C4" s="271"/>
      <c r="D4" s="50" t="s">
        <v>71</v>
      </c>
      <c r="E4" s="50" t="s">
        <v>72</v>
      </c>
      <c r="F4" s="50" t="s">
        <v>86</v>
      </c>
      <c r="G4" s="271"/>
      <c r="H4" s="271"/>
      <c r="I4" s="271"/>
      <c r="J4" s="271"/>
      <c r="K4" s="271"/>
      <c r="L4" s="271"/>
      <c r="M4" s="280"/>
      <c r="N4" s="282"/>
    </row>
    <row r="5" spans="1:14" ht="19.8">
      <c r="A5" s="220" t="s">
        <v>111</v>
      </c>
      <c r="B5" s="194">
        <v>9</v>
      </c>
      <c r="C5" s="196"/>
      <c r="D5" s="196"/>
      <c r="E5" s="196"/>
      <c r="F5" s="51">
        <f t="shared" ref="F5:F24" si="0">SUM(D5:E5)</f>
        <v>0</v>
      </c>
      <c r="G5" s="176"/>
      <c r="H5" s="177"/>
      <c r="I5" s="177"/>
      <c r="J5" s="177"/>
      <c r="K5" s="177"/>
      <c r="L5" s="177"/>
      <c r="M5" s="178"/>
      <c r="N5" s="179"/>
    </row>
    <row r="6" spans="1:14" ht="19.8">
      <c r="A6" s="220" t="s">
        <v>112</v>
      </c>
      <c r="B6" s="195">
        <v>9</v>
      </c>
      <c r="C6" s="196"/>
      <c r="D6" s="196"/>
      <c r="E6" s="196"/>
      <c r="F6" s="51">
        <f t="shared" si="0"/>
        <v>0</v>
      </c>
      <c r="G6" s="176"/>
      <c r="H6" s="177"/>
      <c r="I6" s="177"/>
      <c r="J6" s="177"/>
      <c r="K6" s="177"/>
      <c r="L6" s="177"/>
      <c r="M6" s="178"/>
      <c r="N6" s="179"/>
    </row>
    <row r="7" spans="1:14" ht="19.8">
      <c r="A7" s="220" t="s">
        <v>113</v>
      </c>
      <c r="B7" s="195">
        <v>17</v>
      </c>
      <c r="C7" s="196"/>
      <c r="D7" s="196"/>
      <c r="E7" s="196"/>
      <c r="F7" s="51">
        <f t="shared" si="0"/>
        <v>0</v>
      </c>
      <c r="G7" s="176"/>
      <c r="H7" s="177"/>
      <c r="I7" s="177"/>
      <c r="J7" s="177"/>
      <c r="K7" s="177"/>
      <c r="L7" s="177"/>
      <c r="M7" s="178"/>
      <c r="N7" s="179"/>
    </row>
    <row r="8" spans="1:14" ht="19.8">
      <c r="A8" s="220" t="s">
        <v>114</v>
      </c>
      <c r="B8" s="195">
        <v>8</v>
      </c>
      <c r="C8" s="196"/>
      <c r="D8" s="196"/>
      <c r="E8" s="196"/>
      <c r="F8" s="51">
        <f t="shared" si="0"/>
        <v>0</v>
      </c>
      <c r="G8" s="176"/>
      <c r="H8" s="177"/>
      <c r="I8" s="177"/>
      <c r="J8" s="177"/>
      <c r="K8" s="177"/>
      <c r="L8" s="177"/>
      <c r="M8" s="178"/>
      <c r="N8" s="179"/>
    </row>
    <row r="9" spans="1:14" ht="19.8">
      <c r="A9" s="220" t="s">
        <v>115</v>
      </c>
      <c r="B9" s="195">
        <v>12</v>
      </c>
      <c r="C9" s="196"/>
      <c r="D9" s="196"/>
      <c r="E9" s="196"/>
      <c r="F9" s="51">
        <f t="shared" si="0"/>
        <v>0</v>
      </c>
      <c r="G9" s="176"/>
      <c r="H9" s="177"/>
      <c r="I9" s="177"/>
      <c r="J9" s="177"/>
      <c r="K9" s="177"/>
      <c r="L9" s="177"/>
      <c r="M9" s="178"/>
      <c r="N9" s="179"/>
    </row>
    <row r="10" spans="1:14" ht="19.8">
      <c r="A10" s="220" t="s">
        <v>116</v>
      </c>
      <c r="B10" s="195">
        <v>28</v>
      </c>
      <c r="C10" s="196"/>
      <c r="D10" s="196"/>
      <c r="E10" s="196"/>
      <c r="F10" s="51">
        <f t="shared" si="0"/>
        <v>0</v>
      </c>
      <c r="G10" s="176"/>
      <c r="H10" s="177"/>
      <c r="I10" s="177"/>
      <c r="J10" s="177"/>
      <c r="K10" s="177"/>
      <c r="L10" s="177"/>
      <c r="M10" s="178"/>
      <c r="N10" s="179"/>
    </row>
    <row r="11" spans="1:14" ht="19.8">
      <c r="A11" s="220" t="s">
        <v>117</v>
      </c>
      <c r="B11" s="195">
        <v>10</v>
      </c>
      <c r="C11" s="196"/>
      <c r="D11" s="196"/>
      <c r="E11" s="196"/>
      <c r="F11" s="51">
        <f t="shared" si="0"/>
        <v>0</v>
      </c>
      <c r="G11" s="176"/>
      <c r="H11" s="177"/>
      <c r="I11" s="177"/>
      <c r="J11" s="177"/>
      <c r="K11" s="177"/>
      <c r="L11" s="177"/>
      <c r="M11" s="178"/>
      <c r="N11" s="179"/>
    </row>
    <row r="12" spans="1:14" ht="19.8">
      <c r="A12" s="220" t="s">
        <v>118</v>
      </c>
      <c r="B12" s="195">
        <v>11</v>
      </c>
      <c r="C12" s="196"/>
      <c r="D12" s="196"/>
      <c r="E12" s="196"/>
      <c r="F12" s="51">
        <f t="shared" si="0"/>
        <v>0</v>
      </c>
      <c r="G12" s="176"/>
      <c r="H12" s="177"/>
      <c r="I12" s="177"/>
      <c r="J12" s="177"/>
      <c r="K12" s="177"/>
      <c r="L12" s="177"/>
      <c r="M12" s="178"/>
      <c r="N12" s="179"/>
    </row>
    <row r="13" spans="1:14" ht="19.8">
      <c r="A13" s="220" t="s">
        <v>119</v>
      </c>
      <c r="B13" s="195">
        <v>13</v>
      </c>
      <c r="C13" s="196"/>
      <c r="D13" s="196"/>
      <c r="E13" s="196"/>
      <c r="F13" s="51">
        <f t="shared" si="0"/>
        <v>0</v>
      </c>
      <c r="G13" s="177"/>
      <c r="H13" s="177"/>
      <c r="I13" s="177"/>
      <c r="J13" s="177"/>
      <c r="K13" s="177"/>
      <c r="L13" s="177"/>
      <c r="M13" s="178"/>
      <c r="N13" s="179"/>
    </row>
    <row r="14" spans="1:14" ht="19.8">
      <c r="A14" s="220" t="s">
        <v>120</v>
      </c>
      <c r="B14" s="195">
        <v>9</v>
      </c>
      <c r="C14" s="196"/>
      <c r="D14" s="196"/>
      <c r="E14" s="196"/>
      <c r="F14" s="51">
        <f t="shared" si="0"/>
        <v>0</v>
      </c>
      <c r="G14" s="177"/>
      <c r="H14" s="177"/>
      <c r="I14" s="177"/>
      <c r="J14" s="177"/>
      <c r="K14" s="177"/>
      <c r="L14" s="177"/>
      <c r="M14" s="178"/>
      <c r="N14" s="179"/>
    </row>
    <row r="15" spans="1:14" ht="19.8">
      <c r="A15" s="220" t="s">
        <v>121</v>
      </c>
      <c r="B15" s="195">
        <v>10</v>
      </c>
      <c r="C15" s="196"/>
      <c r="D15" s="196"/>
      <c r="E15" s="196"/>
      <c r="F15" s="51">
        <f t="shared" si="0"/>
        <v>0</v>
      </c>
      <c r="G15" s="177"/>
      <c r="H15" s="177"/>
      <c r="I15" s="177"/>
      <c r="J15" s="177"/>
      <c r="K15" s="177"/>
      <c r="L15" s="177"/>
      <c r="M15" s="178"/>
      <c r="N15" s="179"/>
    </row>
    <row r="16" spans="1:14" ht="19.8">
      <c r="A16" s="220" t="s">
        <v>122</v>
      </c>
      <c r="B16" s="195">
        <v>13</v>
      </c>
      <c r="C16" s="196"/>
      <c r="D16" s="196"/>
      <c r="E16" s="196"/>
      <c r="F16" s="51">
        <f t="shared" si="0"/>
        <v>0</v>
      </c>
      <c r="G16" s="177"/>
      <c r="H16" s="177"/>
      <c r="I16" s="177"/>
      <c r="J16" s="177"/>
      <c r="K16" s="177"/>
      <c r="L16" s="177"/>
      <c r="M16" s="178"/>
      <c r="N16" s="179"/>
    </row>
    <row r="17" spans="1:14" ht="19.8">
      <c r="A17" s="220" t="s">
        <v>123</v>
      </c>
      <c r="B17" s="195">
        <v>9</v>
      </c>
      <c r="C17" s="196"/>
      <c r="D17" s="196"/>
      <c r="E17" s="196"/>
      <c r="F17" s="51">
        <f t="shared" si="0"/>
        <v>0</v>
      </c>
      <c r="G17" s="177"/>
      <c r="H17" s="177"/>
      <c r="I17" s="177"/>
      <c r="J17" s="177"/>
      <c r="K17" s="177"/>
      <c r="L17" s="177"/>
      <c r="M17" s="178"/>
      <c r="N17" s="179"/>
    </row>
    <row r="18" spans="1:14" ht="19.8">
      <c r="A18" s="220" t="s">
        <v>124</v>
      </c>
      <c r="B18" s="195">
        <v>18</v>
      </c>
      <c r="C18" s="196"/>
      <c r="D18" s="196"/>
      <c r="E18" s="196"/>
      <c r="F18" s="51">
        <f t="shared" si="0"/>
        <v>0</v>
      </c>
      <c r="G18" s="177"/>
      <c r="H18" s="177"/>
      <c r="I18" s="177"/>
      <c r="J18" s="177"/>
      <c r="K18" s="177"/>
      <c r="L18" s="177"/>
      <c r="M18" s="178"/>
      <c r="N18" s="179"/>
    </row>
    <row r="19" spans="1:14" ht="19.8">
      <c r="A19" s="220" t="s">
        <v>125</v>
      </c>
      <c r="B19" s="195">
        <v>11</v>
      </c>
      <c r="C19" s="196"/>
      <c r="D19" s="196"/>
      <c r="E19" s="196"/>
      <c r="F19" s="51">
        <f t="shared" si="0"/>
        <v>0</v>
      </c>
      <c r="G19" s="177"/>
      <c r="H19" s="177"/>
      <c r="I19" s="177"/>
      <c r="J19" s="177"/>
      <c r="K19" s="177"/>
      <c r="L19" s="177"/>
      <c r="M19" s="178"/>
      <c r="N19" s="179"/>
    </row>
    <row r="20" spans="1:14" ht="19.8">
      <c r="A20" s="220" t="s">
        <v>126</v>
      </c>
      <c r="B20" s="195">
        <v>9</v>
      </c>
      <c r="C20" s="196"/>
      <c r="D20" s="196"/>
      <c r="E20" s="196"/>
      <c r="F20" s="51">
        <f t="shared" si="0"/>
        <v>0</v>
      </c>
      <c r="G20" s="177"/>
      <c r="H20" s="177"/>
      <c r="I20" s="177"/>
      <c r="J20" s="177"/>
      <c r="K20" s="177"/>
      <c r="L20" s="177"/>
      <c r="M20" s="178"/>
      <c r="N20" s="179"/>
    </row>
    <row r="21" spans="1:14" ht="19.8">
      <c r="A21" s="220" t="s">
        <v>127</v>
      </c>
      <c r="B21" s="195">
        <v>19</v>
      </c>
      <c r="C21" s="196"/>
      <c r="D21" s="196"/>
      <c r="E21" s="196"/>
      <c r="F21" s="51">
        <f t="shared" si="0"/>
        <v>0</v>
      </c>
      <c r="G21" s="177"/>
      <c r="H21" s="177"/>
      <c r="I21" s="177"/>
      <c r="J21" s="177"/>
      <c r="K21" s="177"/>
      <c r="L21" s="177"/>
      <c r="M21" s="178"/>
      <c r="N21" s="179"/>
    </row>
    <row r="22" spans="1:14" ht="19.8">
      <c r="A22" s="220" t="s">
        <v>128</v>
      </c>
      <c r="B22" s="195">
        <v>13</v>
      </c>
      <c r="C22" s="196"/>
      <c r="D22" s="196"/>
      <c r="E22" s="228"/>
      <c r="F22" s="51">
        <f t="shared" si="0"/>
        <v>0</v>
      </c>
      <c r="G22" s="176"/>
      <c r="H22" s="177"/>
      <c r="I22" s="177"/>
      <c r="J22" s="177"/>
      <c r="K22" s="177"/>
      <c r="L22" s="177"/>
      <c r="M22" s="178"/>
      <c r="N22" s="179"/>
    </row>
    <row r="23" spans="1:14" ht="19.8">
      <c r="A23" s="220" t="s">
        <v>129</v>
      </c>
      <c r="B23" s="195">
        <v>14</v>
      </c>
      <c r="C23" s="196"/>
      <c r="D23" s="196"/>
      <c r="E23" s="228"/>
      <c r="F23" s="51">
        <f t="shared" si="0"/>
        <v>0</v>
      </c>
      <c r="G23" s="176"/>
      <c r="H23" s="177"/>
      <c r="I23" s="177"/>
      <c r="J23" s="177"/>
      <c r="K23" s="177"/>
      <c r="L23" s="177"/>
      <c r="M23" s="178"/>
      <c r="N23" s="179"/>
    </row>
    <row r="24" spans="1:14" ht="19.8">
      <c r="A24" s="220" t="s">
        <v>130</v>
      </c>
      <c r="B24" s="195">
        <v>16</v>
      </c>
      <c r="C24" s="196"/>
      <c r="D24" s="196"/>
      <c r="E24" s="229"/>
      <c r="F24" s="51">
        <f t="shared" si="0"/>
        <v>0</v>
      </c>
      <c r="G24" s="176"/>
      <c r="H24" s="177"/>
      <c r="I24" s="177"/>
      <c r="J24" s="177"/>
      <c r="K24" s="177"/>
      <c r="L24" s="177"/>
      <c r="M24" s="178"/>
      <c r="N24" s="179"/>
    </row>
    <row r="25" spans="1:14" ht="19.8">
      <c r="A25" s="219" t="s">
        <v>98</v>
      </c>
      <c r="B25" s="51">
        <f t="shared" ref="B25:N25" si="1">SUM(B5:B24)</f>
        <v>258</v>
      </c>
      <c r="C25" s="51">
        <f t="shared" si="1"/>
        <v>0</v>
      </c>
      <c r="D25" s="51">
        <f t="shared" si="1"/>
        <v>0</v>
      </c>
      <c r="E25" s="51">
        <f t="shared" si="1"/>
        <v>0</v>
      </c>
      <c r="F25" s="51">
        <f t="shared" si="1"/>
        <v>0</v>
      </c>
      <c r="G25" s="177">
        <f t="shared" si="1"/>
        <v>0</v>
      </c>
      <c r="H25" s="177">
        <f t="shared" si="1"/>
        <v>0</v>
      </c>
      <c r="I25" s="177">
        <f t="shared" si="1"/>
        <v>0</v>
      </c>
      <c r="J25" s="177">
        <f t="shared" si="1"/>
        <v>0</v>
      </c>
      <c r="K25" s="177">
        <f t="shared" si="1"/>
        <v>0</v>
      </c>
      <c r="L25" s="177">
        <f t="shared" si="1"/>
        <v>0</v>
      </c>
      <c r="M25" s="178">
        <f t="shared" si="1"/>
        <v>0</v>
      </c>
      <c r="N25" s="179">
        <f t="shared" si="1"/>
        <v>0</v>
      </c>
    </row>
    <row r="26" spans="1:14" s="3" customFormat="1" ht="26.25" customHeight="1">
      <c r="A26" s="274" t="s">
        <v>73</v>
      </c>
      <c r="B26" s="275"/>
      <c r="C26" s="93">
        <f>C25</f>
        <v>0</v>
      </c>
      <c r="D26" s="93" t="s">
        <v>74</v>
      </c>
      <c r="E26" s="93" t="s">
        <v>75</v>
      </c>
      <c r="F26" s="93"/>
      <c r="G26" s="93">
        <f>F25</f>
        <v>0</v>
      </c>
      <c r="H26" s="93" t="s">
        <v>76</v>
      </c>
      <c r="I26" s="93"/>
      <c r="J26" s="93"/>
      <c r="K26" s="93" t="s">
        <v>155</v>
      </c>
      <c r="L26" s="93"/>
      <c r="M26" s="94"/>
      <c r="N26" s="95"/>
    </row>
    <row r="27" spans="1:14" s="3" customFormat="1" ht="26.25" customHeight="1">
      <c r="A27" s="238" t="s">
        <v>96</v>
      </c>
      <c r="B27" s="239"/>
      <c r="C27" s="62" t="str">
        <f ca="1">INDIRECT(H27,TRUE)</f>
        <v>三川</v>
      </c>
      <c r="D27" s="144" t="s">
        <v>88</v>
      </c>
      <c r="E27" s="145">
        <f>MAX(C5:C24)</f>
        <v>0</v>
      </c>
      <c r="F27" s="146">
        <f>MAX(F5:F24)</f>
        <v>0</v>
      </c>
      <c r="G27" s="88"/>
      <c r="H27" s="149" t="str">
        <f>ADDRESS(MATCH(MAX(F5:F24),F5:F24,0)+4,1)</f>
        <v>$A$5</v>
      </c>
      <c r="I27" s="88"/>
      <c r="J27" s="88"/>
      <c r="K27" s="88"/>
      <c r="L27" s="88"/>
      <c r="M27" s="142"/>
      <c r="N27" s="143"/>
    </row>
    <row r="28" spans="1:14" s="3" customFormat="1" ht="26.25" customHeight="1">
      <c r="A28" s="238" t="s">
        <v>97</v>
      </c>
      <c r="B28" s="239"/>
      <c r="C28" s="150" t="str">
        <f ca="1">INDIRECT(H28,TRUE)</f>
        <v>三川</v>
      </c>
      <c r="D28" s="151" t="s">
        <v>88</v>
      </c>
      <c r="E28" s="147">
        <f>MIN(C5:C24)</f>
        <v>0</v>
      </c>
      <c r="F28" s="148">
        <f>MIN(F5:F24)</f>
        <v>0</v>
      </c>
      <c r="G28" s="88"/>
      <c r="H28" s="149" t="str">
        <f>ADDRESS(MATCH(MIN(F5:F24),F5:F24,0)+4,1)</f>
        <v>$A$5</v>
      </c>
      <c r="I28" s="88"/>
      <c r="J28" s="88"/>
      <c r="K28" s="88"/>
      <c r="L28" s="88"/>
      <c r="M28" s="142"/>
      <c r="N28" s="143"/>
    </row>
    <row r="29" spans="1:14" s="4" customFormat="1" ht="24.9" customHeight="1">
      <c r="A29" s="283" t="s">
        <v>11</v>
      </c>
      <c r="B29" s="284"/>
      <c r="C29" s="287">
        <f>SUM(G29,G30)</f>
        <v>0</v>
      </c>
      <c r="D29" s="289" t="s">
        <v>10</v>
      </c>
      <c r="E29" s="80" t="s">
        <v>12</v>
      </c>
      <c r="F29" s="80"/>
      <c r="G29" s="80"/>
      <c r="H29" s="80" t="s">
        <v>10</v>
      </c>
      <c r="I29" s="80"/>
      <c r="J29" s="80"/>
      <c r="K29" s="81"/>
      <c r="L29" s="81"/>
      <c r="M29" s="82"/>
      <c r="N29" s="83"/>
    </row>
    <row r="30" spans="1:14" s="5" customFormat="1" ht="24.9" customHeight="1">
      <c r="A30" s="285"/>
      <c r="B30" s="286"/>
      <c r="C30" s="288"/>
      <c r="D30" s="290"/>
      <c r="E30" s="84" t="s">
        <v>13</v>
      </c>
      <c r="F30" s="84"/>
      <c r="G30" s="84"/>
      <c r="H30" s="84" t="s">
        <v>10</v>
      </c>
      <c r="I30" s="84"/>
      <c r="J30" s="84"/>
      <c r="K30" s="85"/>
      <c r="L30" s="85"/>
      <c r="M30" s="86"/>
      <c r="N30" s="87"/>
    </row>
    <row r="31" spans="1:14" s="5" customFormat="1" ht="24.9" customHeight="1">
      <c r="A31" s="246" t="s">
        <v>17</v>
      </c>
      <c r="B31" s="250"/>
      <c r="C31" s="253">
        <f>K25</f>
        <v>0</v>
      </c>
      <c r="D31" s="253" t="s">
        <v>10</v>
      </c>
      <c r="E31" s="205" t="s">
        <v>102</v>
      </c>
      <c r="F31" s="80"/>
      <c r="G31" s="80"/>
      <c r="H31" s="80"/>
      <c r="I31" s="80"/>
      <c r="J31" s="80"/>
      <c r="K31" s="209"/>
      <c r="L31" s="209"/>
      <c r="M31" s="210"/>
      <c r="N31" s="211"/>
    </row>
    <row r="32" spans="1:14" s="6" customFormat="1" ht="24.9" customHeight="1">
      <c r="A32" s="251"/>
      <c r="B32" s="252"/>
      <c r="C32" s="267"/>
      <c r="D32" s="267"/>
      <c r="E32" s="205" t="s">
        <v>104</v>
      </c>
      <c r="F32" s="212"/>
      <c r="G32" s="212"/>
      <c r="H32" s="212"/>
      <c r="I32" s="212"/>
      <c r="J32" s="212"/>
      <c r="K32" s="212"/>
      <c r="L32" s="212"/>
      <c r="M32" s="212"/>
      <c r="N32" s="213"/>
    </row>
    <row r="33" spans="1:14" s="7" customFormat="1" ht="26.25" customHeight="1">
      <c r="A33" s="305" t="s">
        <v>77</v>
      </c>
      <c r="B33" s="306"/>
      <c r="C33" s="93">
        <f>L25</f>
        <v>0</v>
      </c>
      <c r="D33" s="93" t="s">
        <v>76</v>
      </c>
      <c r="E33" s="93"/>
      <c r="F33" s="93"/>
      <c r="G33" s="103"/>
      <c r="H33" s="93"/>
      <c r="I33" s="93"/>
      <c r="J33" s="93"/>
      <c r="K33" s="104"/>
      <c r="L33" s="104"/>
      <c r="M33" s="105"/>
      <c r="N33" s="106"/>
    </row>
    <row r="34" spans="1:14" s="8" customFormat="1" ht="26.25" customHeight="1">
      <c r="A34" s="274" t="s">
        <v>14</v>
      </c>
      <c r="B34" s="275"/>
      <c r="C34" s="93">
        <f>M25</f>
        <v>0</v>
      </c>
      <c r="D34" s="93" t="s">
        <v>78</v>
      </c>
      <c r="E34" s="93" t="s">
        <v>156</v>
      </c>
      <c r="F34" s="93"/>
      <c r="G34" s="93"/>
      <c r="H34" s="93"/>
      <c r="I34" s="93"/>
      <c r="J34" s="93"/>
      <c r="K34" s="104"/>
      <c r="L34" s="104"/>
      <c r="M34" s="105"/>
      <c r="N34" s="106"/>
    </row>
    <row r="35" spans="1:14" s="9" customFormat="1" ht="26.25" customHeight="1">
      <c r="A35" s="272" t="s">
        <v>110</v>
      </c>
      <c r="B35" s="273"/>
      <c r="C35" s="93">
        <f>N25</f>
        <v>0</v>
      </c>
      <c r="D35" s="93" t="s">
        <v>78</v>
      </c>
      <c r="E35" s="93" t="s">
        <v>157</v>
      </c>
      <c r="F35" s="93"/>
      <c r="G35" s="93"/>
      <c r="H35" s="93"/>
      <c r="I35" s="93"/>
      <c r="J35" s="93"/>
      <c r="K35" s="104"/>
      <c r="L35" s="104"/>
      <c r="M35" s="105"/>
      <c r="N35" s="106"/>
    </row>
    <row r="36" spans="1:14" s="7" customFormat="1" ht="26.25" customHeight="1">
      <c r="A36" s="238" t="s">
        <v>95</v>
      </c>
      <c r="B36" s="239"/>
      <c r="C36" s="93">
        <f>G25</f>
        <v>0</v>
      </c>
      <c r="D36" s="107" t="s">
        <v>76</v>
      </c>
      <c r="E36" s="93" t="s">
        <v>79</v>
      </c>
      <c r="F36" s="93"/>
      <c r="G36" s="93">
        <f>H25</f>
        <v>0</v>
      </c>
      <c r="H36" s="107" t="s">
        <v>76</v>
      </c>
      <c r="I36" s="93"/>
      <c r="J36" s="93"/>
      <c r="K36" s="104"/>
      <c r="L36" s="104"/>
      <c r="M36" s="105"/>
      <c r="N36" s="106"/>
    </row>
    <row r="37" spans="1:14" s="10" customFormat="1" ht="26.25" customHeight="1" thickBot="1">
      <c r="A37" s="268" t="str">
        <f>IF(C37&gt;0," 本月戶數增加","本月戶數減少")</f>
        <v>本月戶數減少</v>
      </c>
      <c r="B37" s="269"/>
      <c r="C37" s="108">
        <f>C25-'11310'!C25</f>
        <v>0</v>
      </c>
      <c r="D37" s="109" t="str">
        <f>IF(E37&gt;0,"男增加","男減少")</f>
        <v>男減少</v>
      </c>
      <c r="E37" s="110">
        <f>D25-'11310'!D25</f>
        <v>0</v>
      </c>
      <c r="F37" s="111" t="str">
        <f>IF(G37&gt;0,"女增加","女減少")</f>
        <v>女減少</v>
      </c>
      <c r="G37" s="110">
        <f>E25-'11310'!E25</f>
        <v>0</v>
      </c>
      <c r="H37" s="112"/>
      <c r="I37" s="269" t="str">
        <f>IF(K37&gt;0,"總人口數增加","總人口數減少")</f>
        <v>總人口數減少</v>
      </c>
      <c r="J37" s="269"/>
      <c r="K37" s="110">
        <f>F25-'11310'!F25</f>
        <v>0</v>
      </c>
      <c r="L37" s="112"/>
      <c r="M37" s="113"/>
      <c r="N37" s="114"/>
    </row>
    <row r="38" spans="1:14">
      <c r="C38" s="2"/>
      <c r="K38" s="11"/>
      <c r="M38" s="13"/>
    </row>
  </sheetData>
  <mergeCells count="28">
    <mergeCell ref="M3:M4"/>
    <mergeCell ref="N3:N4"/>
    <mergeCell ref="K2:N2"/>
    <mergeCell ref="C29:C30"/>
    <mergeCell ref="D29:D30"/>
    <mergeCell ref="J3:J4"/>
    <mergeCell ref="A37:B37"/>
    <mergeCell ref="I37:J37"/>
    <mergeCell ref="I3:I4"/>
    <mergeCell ref="B3:B4"/>
    <mergeCell ref="C3:C4"/>
    <mergeCell ref="G3:G4"/>
    <mergeCell ref="H3:H4"/>
    <mergeCell ref="A35:B35"/>
    <mergeCell ref="A33:B33"/>
    <mergeCell ref="A34:B34"/>
    <mergeCell ref="A27:B27"/>
    <mergeCell ref="A28:B28"/>
    <mergeCell ref="A26:B26"/>
    <mergeCell ref="A3:A4"/>
    <mergeCell ref="A29:B30"/>
    <mergeCell ref="A31:B32"/>
    <mergeCell ref="C31:C32"/>
    <mergeCell ref="D31:D32"/>
    <mergeCell ref="A36:B36"/>
    <mergeCell ref="A1:L1"/>
    <mergeCell ref="K3:K4"/>
    <mergeCell ref="L3:L4"/>
  </mergeCells>
  <phoneticPr fontId="1" type="noConversion"/>
  <printOptions horizontalCentered="1"/>
  <pageMargins left="0.59055118110236227" right="0.39370078740157483" top="0.98425196850393704" bottom="0.98425196850393704" header="0" footer="0"/>
  <pageSetup paperSize="8" fitToHeight="0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8"/>
  <sheetViews>
    <sheetView workbookViewId="0">
      <pane ySplit="4" topLeftCell="A16" activePane="bottomLeft" state="frozen"/>
      <selection pane="bottomLeft" activeCell="E25" sqref="E25"/>
    </sheetView>
  </sheetViews>
  <sheetFormatPr defaultRowHeight="16.2"/>
  <cols>
    <col min="1" max="1" width="11.33203125" style="1" customWidth="1"/>
    <col min="2" max="2" width="12.44140625" customWidth="1"/>
    <col min="3" max="3" width="11.33203125" customWidth="1"/>
    <col min="4" max="6" width="9.6640625" customWidth="1"/>
    <col min="7" max="10" width="8.6640625" customWidth="1"/>
    <col min="11" max="12" width="7.6640625" customWidth="1"/>
    <col min="13" max="14" width="7.6640625" style="12" customWidth="1"/>
  </cols>
  <sheetData>
    <row r="1" spans="1:14" ht="44.25" customHeight="1">
      <c r="A1" s="230" t="s">
        <v>106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186"/>
      <c r="N1" s="186"/>
    </row>
    <row r="2" spans="1:14" ht="28.5" customHeight="1" thickBot="1">
      <c r="A2" s="48"/>
      <c r="B2" s="49"/>
      <c r="C2" s="47"/>
      <c r="D2" s="49"/>
      <c r="E2" s="49"/>
      <c r="F2" s="49"/>
      <c r="G2" s="49"/>
      <c r="H2" s="49"/>
      <c r="I2" s="49"/>
      <c r="J2" s="53"/>
      <c r="K2" s="276" t="s">
        <v>178</v>
      </c>
      <c r="L2" s="276"/>
      <c r="M2" s="276"/>
      <c r="N2" s="276"/>
    </row>
    <row r="3" spans="1:14" ht="19.8">
      <c r="A3" s="277" t="s">
        <v>19</v>
      </c>
      <c r="B3" s="270" t="s">
        <v>20</v>
      </c>
      <c r="C3" s="270" t="s">
        <v>21</v>
      </c>
      <c r="D3" s="191" t="s">
        <v>10</v>
      </c>
      <c r="E3" s="192" t="s">
        <v>90</v>
      </c>
      <c r="F3" s="193" t="s">
        <v>91</v>
      </c>
      <c r="G3" s="270" t="s">
        <v>5</v>
      </c>
      <c r="H3" s="270" t="s">
        <v>4</v>
      </c>
      <c r="I3" s="270" t="s">
        <v>6</v>
      </c>
      <c r="J3" s="270" t="s">
        <v>7</v>
      </c>
      <c r="K3" s="270" t="s">
        <v>22</v>
      </c>
      <c r="L3" s="270" t="s">
        <v>23</v>
      </c>
      <c r="M3" s="279" t="s">
        <v>108</v>
      </c>
      <c r="N3" s="281" t="s">
        <v>109</v>
      </c>
    </row>
    <row r="4" spans="1:14" s="1" customFormat="1" ht="19.8">
      <c r="A4" s="278"/>
      <c r="B4" s="271"/>
      <c r="C4" s="271"/>
      <c r="D4" s="50" t="s">
        <v>1</v>
      </c>
      <c r="E4" s="50" t="s">
        <v>2</v>
      </c>
      <c r="F4" s="50" t="s">
        <v>85</v>
      </c>
      <c r="G4" s="271"/>
      <c r="H4" s="271"/>
      <c r="I4" s="271"/>
      <c r="J4" s="271"/>
      <c r="K4" s="271"/>
      <c r="L4" s="271"/>
      <c r="M4" s="280"/>
      <c r="N4" s="282"/>
    </row>
    <row r="5" spans="1:14" ht="19.8">
      <c r="A5" s="227" t="s">
        <v>111</v>
      </c>
      <c r="B5" s="194">
        <v>9</v>
      </c>
      <c r="C5" s="196"/>
      <c r="D5" s="196"/>
      <c r="E5" s="196"/>
      <c r="F5" s="51">
        <f t="shared" ref="F5:F24" si="0">SUM(D5:E5)</f>
        <v>0</v>
      </c>
      <c r="G5" s="176"/>
      <c r="H5" s="177"/>
      <c r="I5" s="177"/>
      <c r="J5" s="177"/>
      <c r="K5" s="177"/>
      <c r="L5" s="177"/>
      <c r="M5" s="178"/>
      <c r="N5" s="179"/>
    </row>
    <row r="6" spans="1:14" ht="19.8">
      <c r="A6" s="227" t="s">
        <v>112</v>
      </c>
      <c r="B6" s="195">
        <v>9</v>
      </c>
      <c r="C6" s="196"/>
      <c r="D6" s="196"/>
      <c r="E6" s="196"/>
      <c r="F6" s="51">
        <f t="shared" si="0"/>
        <v>0</v>
      </c>
      <c r="G6" s="176"/>
      <c r="H6" s="177"/>
      <c r="I6" s="177"/>
      <c r="J6" s="177"/>
      <c r="K6" s="177"/>
      <c r="L6" s="177"/>
      <c r="M6" s="178"/>
      <c r="N6" s="179"/>
    </row>
    <row r="7" spans="1:14" ht="19.8">
      <c r="A7" s="227" t="s">
        <v>113</v>
      </c>
      <c r="B7" s="195">
        <v>17</v>
      </c>
      <c r="C7" s="196"/>
      <c r="D7" s="196"/>
      <c r="E7" s="196"/>
      <c r="F7" s="51">
        <f t="shared" si="0"/>
        <v>0</v>
      </c>
      <c r="G7" s="176"/>
      <c r="H7" s="177"/>
      <c r="I7" s="177"/>
      <c r="J7" s="177"/>
      <c r="K7" s="177"/>
      <c r="L7" s="177"/>
      <c r="M7" s="178"/>
      <c r="N7" s="179"/>
    </row>
    <row r="8" spans="1:14" ht="19.8">
      <c r="A8" s="227" t="s">
        <v>114</v>
      </c>
      <c r="B8" s="195">
        <v>8</v>
      </c>
      <c r="C8" s="196"/>
      <c r="D8" s="196"/>
      <c r="E8" s="196"/>
      <c r="F8" s="51">
        <f t="shared" si="0"/>
        <v>0</v>
      </c>
      <c r="G8" s="176"/>
      <c r="H8" s="177"/>
      <c r="I8" s="177"/>
      <c r="J8" s="177"/>
      <c r="K8" s="177"/>
      <c r="L8" s="177"/>
      <c r="M8" s="178"/>
      <c r="N8" s="179"/>
    </row>
    <row r="9" spans="1:14" ht="19.8">
      <c r="A9" s="227" t="s">
        <v>115</v>
      </c>
      <c r="B9" s="195">
        <v>12</v>
      </c>
      <c r="C9" s="196"/>
      <c r="D9" s="196"/>
      <c r="E9" s="196"/>
      <c r="F9" s="51">
        <f t="shared" si="0"/>
        <v>0</v>
      </c>
      <c r="G9" s="176"/>
      <c r="H9" s="177"/>
      <c r="I9" s="177"/>
      <c r="J9" s="177"/>
      <c r="K9" s="177"/>
      <c r="L9" s="177"/>
      <c r="M9" s="178"/>
      <c r="N9" s="179"/>
    </row>
    <row r="10" spans="1:14" ht="19.8">
      <c r="A10" s="227" t="s">
        <v>116</v>
      </c>
      <c r="B10" s="195">
        <v>28</v>
      </c>
      <c r="C10" s="196"/>
      <c r="D10" s="196"/>
      <c r="E10" s="196"/>
      <c r="F10" s="51">
        <f t="shared" si="0"/>
        <v>0</v>
      </c>
      <c r="G10" s="176"/>
      <c r="H10" s="177"/>
      <c r="I10" s="177"/>
      <c r="J10" s="177"/>
      <c r="K10" s="177"/>
      <c r="L10" s="177"/>
      <c r="M10" s="178"/>
      <c r="N10" s="179"/>
    </row>
    <row r="11" spans="1:14" ht="19.8">
      <c r="A11" s="227" t="s">
        <v>117</v>
      </c>
      <c r="B11" s="195">
        <v>10</v>
      </c>
      <c r="C11" s="196"/>
      <c r="D11" s="196"/>
      <c r="E11" s="196"/>
      <c r="F11" s="51">
        <f t="shared" si="0"/>
        <v>0</v>
      </c>
      <c r="G11" s="176"/>
      <c r="H11" s="177"/>
      <c r="I11" s="177"/>
      <c r="J11" s="177"/>
      <c r="K11" s="177"/>
      <c r="L11" s="177"/>
      <c r="M11" s="178"/>
      <c r="N11" s="179"/>
    </row>
    <row r="12" spans="1:14" ht="19.8">
      <c r="A12" s="227" t="s">
        <v>118</v>
      </c>
      <c r="B12" s="195">
        <v>11</v>
      </c>
      <c r="C12" s="196"/>
      <c r="D12" s="196"/>
      <c r="E12" s="196"/>
      <c r="F12" s="51">
        <f t="shared" si="0"/>
        <v>0</v>
      </c>
      <c r="G12" s="176"/>
      <c r="H12" s="177"/>
      <c r="I12" s="177"/>
      <c r="J12" s="177"/>
      <c r="K12" s="177"/>
      <c r="L12" s="177"/>
      <c r="M12" s="178"/>
      <c r="N12" s="179"/>
    </row>
    <row r="13" spans="1:14" ht="19.8">
      <c r="A13" s="227" t="s">
        <v>119</v>
      </c>
      <c r="B13" s="195">
        <v>13</v>
      </c>
      <c r="C13" s="196"/>
      <c r="D13" s="196"/>
      <c r="E13" s="196"/>
      <c r="F13" s="51">
        <f t="shared" si="0"/>
        <v>0</v>
      </c>
      <c r="G13" s="177"/>
      <c r="H13" s="177"/>
      <c r="I13" s="177"/>
      <c r="J13" s="177"/>
      <c r="K13" s="177"/>
      <c r="L13" s="177"/>
      <c r="M13" s="178"/>
      <c r="N13" s="179"/>
    </row>
    <row r="14" spans="1:14" ht="19.8">
      <c r="A14" s="227" t="s">
        <v>120</v>
      </c>
      <c r="B14" s="195">
        <v>9</v>
      </c>
      <c r="C14" s="196"/>
      <c r="D14" s="196"/>
      <c r="E14" s="196"/>
      <c r="F14" s="51">
        <f t="shared" si="0"/>
        <v>0</v>
      </c>
      <c r="G14" s="177"/>
      <c r="H14" s="177"/>
      <c r="I14" s="177"/>
      <c r="J14" s="177"/>
      <c r="K14" s="177"/>
      <c r="L14" s="177"/>
      <c r="M14" s="178"/>
      <c r="N14" s="179"/>
    </row>
    <row r="15" spans="1:14" ht="19.8">
      <c r="A15" s="227" t="s">
        <v>121</v>
      </c>
      <c r="B15" s="195">
        <v>10</v>
      </c>
      <c r="C15" s="196"/>
      <c r="D15" s="196"/>
      <c r="E15" s="196"/>
      <c r="F15" s="51">
        <f t="shared" si="0"/>
        <v>0</v>
      </c>
      <c r="G15" s="177"/>
      <c r="H15" s="177"/>
      <c r="I15" s="177"/>
      <c r="J15" s="177"/>
      <c r="K15" s="177"/>
      <c r="L15" s="177"/>
      <c r="M15" s="178"/>
      <c r="N15" s="179"/>
    </row>
    <row r="16" spans="1:14" ht="19.8">
      <c r="A16" s="227" t="s">
        <v>122</v>
      </c>
      <c r="B16" s="195">
        <v>13</v>
      </c>
      <c r="C16" s="196"/>
      <c r="D16" s="196"/>
      <c r="E16" s="196"/>
      <c r="F16" s="51">
        <f t="shared" si="0"/>
        <v>0</v>
      </c>
      <c r="G16" s="177"/>
      <c r="H16" s="177"/>
      <c r="I16" s="177"/>
      <c r="J16" s="177"/>
      <c r="K16" s="177"/>
      <c r="L16" s="177"/>
      <c r="M16" s="178"/>
      <c r="N16" s="179"/>
    </row>
    <row r="17" spans="1:14" ht="19.8">
      <c r="A17" s="227" t="s">
        <v>123</v>
      </c>
      <c r="B17" s="195">
        <v>9</v>
      </c>
      <c r="C17" s="196"/>
      <c r="D17" s="196"/>
      <c r="E17" s="196"/>
      <c r="F17" s="51">
        <f t="shared" si="0"/>
        <v>0</v>
      </c>
      <c r="G17" s="177"/>
      <c r="H17" s="177"/>
      <c r="I17" s="177"/>
      <c r="J17" s="177"/>
      <c r="K17" s="177"/>
      <c r="L17" s="177"/>
      <c r="M17" s="178"/>
      <c r="N17" s="179"/>
    </row>
    <row r="18" spans="1:14" ht="19.8">
      <c r="A18" s="227" t="s">
        <v>124</v>
      </c>
      <c r="B18" s="195">
        <v>18</v>
      </c>
      <c r="C18" s="196"/>
      <c r="D18" s="196"/>
      <c r="E18" s="196"/>
      <c r="F18" s="51">
        <f t="shared" si="0"/>
        <v>0</v>
      </c>
      <c r="G18" s="177"/>
      <c r="H18" s="177"/>
      <c r="I18" s="177"/>
      <c r="J18" s="177"/>
      <c r="K18" s="177"/>
      <c r="L18" s="177"/>
      <c r="M18" s="178"/>
      <c r="N18" s="179"/>
    </row>
    <row r="19" spans="1:14" ht="19.8">
      <c r="A19" s="227" t="s">
        <v>125</v>
      </c>
      <c r="B19" s="195">
        <v>11</v>
      </c>
      <c r="C19" s="196"/>
      <c r="D19" s="196"/>
      <c r="E19" s="196"/>
      <c r="F19" s="51">
        <f t="shared" si="0"/>
        <v>0</v>
      </c>
      <c r="G19" s="177"/>
      <c r="H19" s="177"/>
      <c r="I19" s="177"/>
      <c r="J19" s="177"/>
      <c r="K19" s="177"/>
      <c r="L19" s="177"/>
      <c r="M19" s="178"/>
      <c r="N19" s="179"/>
    </row>
    <row r="20" spans="1:14" ht="19.8">
      <c r="A20" s="227" t="s">
        <v>126</v>
      </c>
      <c r="B20" s="195">
        <v>9</v>
      </c>
      <c r="C20" s="196"/>
      <c r="D20" s="196"/>
      <c r="E20" s="196"/>
      <c r="F20" s="51">
        <f t="shared" si="0"/>
        <v>0</v>
      </c>
      <c r="G20" s="177"/>
      <c r="H20" s="177"/>
      <c r="I20" s="177"/>
      <c r="J20" s="177"/>
      <c r="K20" s="177"/>
      <c r="L20" s="177"/>
      <c r="M20" s="178"/>
      <c r="N20" s="179"/>
    </row>
    <row r="21" spans="1:14" ht="19.8">
      <c r="A21" s="227" t="s">
        <v>127</v>
      </c>
      <c r="B21" s="195">
        <v>19</v>
      </c>
      <c r="C21" s="196"/>
      <c r="D21" s="196"/>
      <c r="E21" s="196"/>
      <c r="F21" s="51">
        <f t="shared" si="0"/>
        <v>0</v>
      </c>
      <c r="G21" s="177"/>
      <c r="H21" s="177"/>
      <c r="I21" s="177"/>
      <c r="J21" s="177"/>
      <c r="K21" s="177"/>
      <c r="L21" s="177"/>
      <c r="M21" s="178"/>
      <c r="N21" s="179"/>
    </row>
    <row r="22" spans="1:14" ht="19.8">
      <c r="A22" s="227" t="s">
        <v>128</v>
      </c>
      <c r="B22" s="195">
        <v>13</v>
      </c>
      <c r="C22" s="196"/>
      <c r="D22" s="196"/>
      <c r="E22" s="228"/>
      <c r="F22" s="51">
        <f t="shared" si="0"/>
        <v>0</v>
      </c>
      <c r="G22" s="176"/>
      <c r="H22" s="177"/>
      <c r="I22" s="177"/>
      <c r="J22" s="177"/>
      <c r="K22" s="177"/>
      <c r="L22" s="177"/>
      <c r="M22" s="178"/>
      <c r="N22" s="179"/>
    </row>
    <row r="23" spans="1:14" ht="19.8">
      <c r="A23" s="227" t="s">
        <v>129</v>
      </c>
      <c r="B23" s="195">
        <v>14</v>
      </c>
      <c r="C23" s="196"/>
      <c r="D23" s="196"/>
      <c r="E23" s="228"/>
      <c r="F23" s="51">
        <f t="shared" si="0"/>
        <v>0</v>
      </c>
      <c r="G23" s="176"/>
      <c r="H23" s="177"/>
      <c r="I23" s="177"/>
      <c r="J23" s="177"/>
      <c r="K23" s="177"/>
      <c r="L23" s="177"/>
      <c r="M23" s="178"/>
      <c r="N23" s="179"/>
    </row>
    <row r="24" spans="1:14" ht="19.8">
      <c r="A24" s="227" t="s">
        <v>130</v>
      </c>
      <c r="B24" s="195">
        <v>16</v>
      </c>
      <c r="C24" s="196"/>
      <c r="D24" s="196"/>
      <c r="E24" s="229"/>
      <c r="F24" s="51">
        <f t="shared" si="0"/>
        <v>0</v>
      </c>
      <c r="G24" s="176"/>
      <c r="H24" s="177"/>
      <c r="I24" s="177"/>
      <c r="J24" s="177"/>
      <c r="K24" s="177"/>
      <c r="L24" s="177"/>
      <c r="M24" s="178"/>
      <c r="N24" s="179"/>
    </row>
    <row r="25" spans="1:14" ht="19.8">
      <c r="A25" s="224" t="s">
        <v>98</v>
      </c>
      <c r="B25" s="51">
        <f t="shared" ref="B25:N25" si="1">SUM(B5:B24)</f>
        <v>258</v>
      </c>
      <c r="C25" s="51">
        <f t="shared" si="1"/>
        <v>0</v>
      </c>
      <c r="D25" s="51">
        <f t="shared" si="1"/>
        <v>0</v>
      </c>
      <c r="E25" s="51">
        <f t="shared" si="1"/>
        <v>0</v>
      </c>
      <c r="F25" s="51">
        <f t="shared" si="1"/>
        <v>0</v>
      </c>
      <c r="G25" s="177">
        <f t="shared" si="1"/>
        <v>0</v>
      </c>
      <c r="H25" s="177">
        <f t="shared" si="1"/>
        <v>0</v>
      </c>
      <c r="I25" s="177">
        <f t="shared" si="1"/>
        <v>0</v>
      </c>
      <c r="J25" s="177">
        <f t="shared" si="1"/>
        <v>0</v>
      </c>
      <c r="K25" s="177">
        <f t="shared" si="1"/>
        <v>0</v>
      </c>
      <c r="L25" s="177">
        <f t="shared" si="1"/>
        <v>0</v>
      </c>
      <c r="M25" s="178">
        <f t="shared" si="1"/>
        <v>0</v>
      </c>
      <c r="N25" s="179">
        <f t="shared" si="1"/>
        <v>0</v>
      </c>
    </row>
    <row r="26" spans="1:14" s="3" customFormat="1" ht="26.25" customHeight="1">
      <c r="A26" s="274" t="s">
        <v>8</v>
      </c>
      <c r="B26" s="275"/>
      <c r="C26" s="93">
        <f>C25</f>
        <v>0</v>
      </c>
      <c r="D26" s="93" t="s">
        <v>0</v>
      </c>
      <c r="E26" s="93" t="s">
        <v>9</v>
      </c>
      <c r="F26" s="93"/>
      <c r="G26" s="93">
        <f>F25</f>
        <v>0</v>
      </c>
      <c r="H26" s="93" t="s">
        <v>10</v>
      </c>
      <c r="I26" s="93"/>
      <c r="J26" s="93"/>
      <c r="K26" s="93" t="s">
        <v>158</v>
      </c>
      <c r="L26" s="93"/>
      <c r="M26" s="94"/>
      <c r="N26" s="95"/>
    </row>
    <row r="27" spans="1:14" s="3" customFormat="1" ht="26.25" customHeight="1">
      <c r="A27" s="238" t="s">
        <v>96</v>
      </c>
      <c r="B27" s="239"/>
      <c r="C27" s="62" t="str">
        <f ca="1">INDIRECT(H27,TRUE)</f>
        <v>三川</v>
      </c>
      <c r="D27" s="144" t="s">
        <v>88</v>
      </c>
      <c r="E27" s="145">
        <f>MAX(C5:C24)</f>
        <v>0</v>
      </c>
      <c r="F27" s="146">
        <f>MAX(F5:F24)</f>
        <v>0</v>
      </c>
      <c r="G27" s="225"/>
      <c r="H27" s="149" t="str">
        <f>ADDRESS(MATCH(MAX(F5:F24),F5:F24,0)+4,1)</f>
        <v>$A$5</v>
      </c>
      <c r="I27" s="225"/>
      <c r="J27" s="225"/>
      <c r="K27" s="225"/>
      <c r="L27" s="225"/>
      <c r="M27" s="142"/>
      <c r="N27" s="143"/>
    </row>
    <row r="28" spans="1:14" s="3" customFormat="1" ht="26.25" customHeight="1">
      <c r="A28" s="238" t="s">
        <v>97</v>
      </c>
      <c r="B28" s="239"/>
      <c r="C28" s="222" t="str">
        <f ca="1">INDIRECT(H28,TRUE)</f>
        <v>三川</v>
      </c>
      <c r="D28" s="223" t="s">
        <v>88</v>
      </c>
      <c r="E28" s="147">
        <f>MIN(C5:C24)</f>
        <v>0</v>
      </c>
      <c r="F28" s="148">
        <f>MIN(F5:F24)</f>
        <v>0</v>
      </c>
      <c r="G28" s="225"/>
      <c r="H28" s="149" t="str">
        <f>ADDRESS(MATCH(MIN(F5:F24),F5:F24,0)+4,1)</f>
        <v>$A$5</v>
      </c>
      <c r="I28" s="225"/>
      <c r="J28" s="225"/>
      <c r="K28" s="225"/>
      <c r="L28" s="225"/>
      <c r="M28" s="142"/>
      <c r="N28" s="143"/>
    </row>
    <row r="29" spans="1:14" s="4" customFormat="1" ht="24.9" customHeight="1">
      <c r="A29" s="283" t="s">
        <v>11</v>
      </c>
      <c r="B29" s="284"/>
      <c r="C29" s="287">
        <f>SUM(G29,G30)</f>
        <v>0</v>
      </c>
      <c r="D29" s="289" t="s">
        <v>10</v>
      </c>
      <c r="E29" s="80" t="s">
        <v>12</v>
      </c>
      <c r="F29" s="80"/>
      <c r="G29" s="80"/>
      <c r="H29" s="80" t="s">
        <v>10</v>
      </c>
      <c r="I29" s="80"/>
      <c r="J29" s="80"/>
      <c r="K29" s="81"/>
      <c r="L29" s="81"/>
      <c r="M29" s="82"/>
      <c r="N29" s="83"/>
    </row>
    <row r="30" spans="1:14" s="5" customFormat="1" ht="24.9" customHeight="1">
      <c r="A30" s="285"/>
      <c r="B30" s="286"/>
      <c r="C30" s="288"/>
      <c r="D30" s="290"/>
      <c r="E30" s="84" t="s">
        <v>13</v>
      </c>
      <c r="F30" s="84"/>
      <c r="G30" s="84"/>
      <c r="H30" s="84" t="s">
        <v>10</v>
      </c>
      <c r="I30" s="84"/>
      <c r="J30" s="84"/>
      <c r="K30" s="85"/>
      <c r="L30" s="85"/>
      <c r="M30" s="86"/>
      <c r="N30" s="87"/>
    </row>
    <row r="31" spans="1:14" s="5" customFormat="1" ht="24.9" customHeight="1">
      <c r="A31" s="246" t="s">
        <v>17</v>
      </c>
      <c r="B31" s="250"/>
      <c r="C31" s="253">
        <f>K25</f>
        <v>0</v>
      </c>
      <c r="D31" s="253" t="s">
        <v>10</v>
      </c>
      <c r="E31" s="205" t="s">
        <v>105</v>
      </c>
      <c r="F31" s="80"/>
      <c r="G31" s="80"/>
      <c r="H31" s="80"/>
      <c r="I31" s="80"/>
      <c r="J31" s="80"/>
      <c r="K31" s="209"/>
      <c r="L31" s="209"/>
      <c r="M31" s="210"/>
      <c r="N31" s="211"/>
    </row>
    <row r="32" spans="1:14" s="6" customFormat="1" ht="24.9" customHeight="1">
      <c r="A32" s="251"/>
      <c r="B32" s="252"/>
      <c r="C32" s="267"/>
      <c r="D32" s="267"/>
      <c r="E32" s="205" t="s">
        <v>104</v>
      </c>
      <c r="F32" s="212"/>
      <c r="G32" s="212"/>
      <c r="H32" s="212"/>
      <c r="I32" s="212"/>
      <c r="J32" s="212"/>
      <c r="K32" s="212"/>
      <c r="L32" s="212"/>
      <c r="M32" s="212"/>
      <c r="N32" s="213"/>
    </row>
    <row r="33" spans="1:14" s="7" customFormat="1" ht="26.25" customHeight="1">
      <c r="A33" s="305" t="s">
        <v>15</v>
      </c>
      <c r="B33" s="306"/>
      <c r="C33" s="93">
        <f>L25</f>
        <v>0</v>
      </c>
      <c r="D33" s="93" t="s">
        <v>10</v>
      </c>
      <c r="E33" s="93"/>
      <c r="F33" s="93"/>
      <c r="G33" s="103"/>
      <c r="H33" s="93"/>
      <c r="I33" s="93"/>
      <c r="J33" s="93"/>
      <c r="K33" s="104"/>
      <c r="L33" s="104"/>
      <c r="M33" s="105"/>
      <c r="N33" s="106"/>
    </row>
    <row r="34" spans="1:14" s="8" customFormat="1" ht="26.25" customHeight="1">
      <c r="A34" s="274" t="s">
        <v>14</v>
      </c>
      <c r="B34" s="275"/>
      <c r="C34" s="93">
        <f>M25</f>
        <v>0</v>
      </c>
      <c r="D34" s="93" t="s">
        <v>24</v>
      </c>
      <c r="E34" s="93" t="s">
        <v>159</v>
      </c>
      <c r="F34" s="93"/>
      <c r="G34" s="93"/>
      <c r="H34" s="93"/>
      <c r="I34" s="93"/>
      <c r="J34" s="93"/>
      <c r="K34" s="104"/>
      <c r="L34" s="104"/>
      <c r="M34" s="105"/>
      <c r="N34" s="106"/>
    </row>
    <row r="35" spans="1:14" s="9" customFormat="1" ht="26.25" customHeight="1">
      <c r="A35" s="272" t="s">
        <v>110</v>
      </c>
      <c r="B35" s="273"/>
      <c r="C35" s="93">
        <f>N25</f>
        <v>0</v>
      </c>
      <c r="D35" s="93" t="s">
        <v>24</v>
      </c>
      <c r="E35" s="93" t="s">
        <v>103</v>
      </c>
      <c r="F35" s="93"/>
      <c r="G35" s="93"/>
      <c r="H35" s="93"/>
      <c r="I35" s="93"/>
      <c r="J35" s="93"/>
      <c r="K35" s="104"/>
      <c r="L35" s="104"/>
      <c r="M35" s="105"/>
      <c r="N35" s="106"/>
    </row>
    <row r="36" spans="1:14" s="7" customFormat="1" ht="26.25" customHeight="1">
      <c r="A36" s="238" t="s">
        <v>95</v>
      </c>
      <c r="B36" s="239"/>
      <c r="C36" s="93">
        <f>G25</f>
        <v>0</v>
      </c>
      <c r="D36" s="107" t="s">
        <v>10</v>
      </c>
      <c r="E36" s="93" t="s">
        <v>16</v>
      </c>
      <c r="F36" s="93"/>
      <c r="G36" s="93">
        <f>H25</f>
        <v>0</v>
      </c>
      <c r="H36" s="107" t="s">
        <v>10</v>
      </c>
      <c r="I36" s="93"/>
      <c r="J36" s="93"/>
      <c r="K36" s="104"/>
      <c r="L36" s="104"/>
      <c r="M36" s="105"/>
      <c r="N36" s="106"/>
    </row>
    <row r="37" spans="1:14" s="10" customFormat="1" ht="26.25" customHeight="1" thickBot="1">
      <c r="A37" s="268" t="str">
        <f>IF(C37&gt;0," 本月戶數增加","本月戶數減少")</f>
        <v>本月戶數減少</v>
      </c>
      <c r="B37" s="269"/>
      <c r="C37" s="108">
        <f>C25-'11311'!C25</f>
        <v>0</v>
      </c>
      <c r="D37" s="226" t="str">
        <f>IF(E37&gt;0,"男增加","男減少")</f>
        <v>男減少</v>
      </c>
      <c r="E37" s="110">
        <f>D25-'11311'!D25</f>
        <v>0</v>
      </c>
      <c r="F37" s="111" t="str">
        <f>IF(G37&gt;0,"女增加","女減少")</f>
        <v>女減少</v>
      </c>
      <c r="G37" s="110">
        <f>E25-'11311'!E25</f>
        <v>0</v>
      </c>
      <c r="H37" s="112"/>
      <c r="I37" s="269" t="str">
        <f>IF(K37&gt;0,"總人口數增加","總人口數減少")</f>
        <v>總人口數減少</v>
      </c>
      <c r="J37" s="269"/>
      <c r="K37" s="110">
        <f>F25-'11311'!F25</f>
        <v>0</v>
      </c>
      <c r="L37" s="112"/>
      <c r="M37" s="113"/>
      <c r="N37" s="114"/>
    </row>
    <row r="38" spans="1:14">
      <c r="C38" s="2"/>
      <c r="K38" s="11"/>
      <c r="M38" s="13"/>
    </row>
  </sheetData>
  <mergeCells count="28">
    <mergeCell ref="A28:B28"/>
    <mergeCell ref="A1:L1"/>
    <mergeCell ref="K2:N2"/>
    <mergeCell ref="A3:A4"/>
    <mergeCell ref="B3:B4"/>
    <mergeCell ref="C3:C4"/>
    <mergeCell ref="G3:G4"/>
    <mergeCell ref="H3:H4"/>
    <mergeCell ref="I3:I4"/>
    <mergeCell ref="J3:J4"/>
    <mergeCell ref="K3:K4"/>
    <mergeCell ref="L3:L4"/>
    <mergeCell ref="M3:M4"/>
    <mergeCell ref="N3:N4"/>
    <mergeCell ref="A26:B26"/>
    <mergeCell ref="A27:B27"/>
    <mergeCell ref="I37:J37"/>
    <mergeCell ref="A29:B30"/>
    <mergeCell ref="C29:C30"/>
    <mergeCell ref="D29:D30"/>
    <mergeCell ref="A31:B32"/>
    <mergeCell ref="C31:C32"/>
    <mergeCell ref="D31:D32"/>
    <mergeCell ref="A33:B33"/>
    <mergeCell ref="A34:B34"/>
    <mergeCell ref="A35:B35"/>
    <mergeCell ref="A36:B36"/>
    <mergeCell ref="A37:B37"/>
  </mergeCells>
  <phoneticPr fontId="7" type="noConversion"/>
  <printOptions horizontalCentered="1"/>
  <pageMargins left="0.59055118110236227" right="0.39370078740157483" top="0.98425196850393704" bottom="0.98425196850393704" header="0" footer="0"/>
  <pageSetup paperSize="8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8"/>
  <sheetViews>
    <sheetView workbookViewId="0">
      <pane ySplit="4" topLeftCell="A5" activePane="bottomLeft" state="frozen"/>
      <selection pane="bottomLeft" sqref="A1:L1"/>
    </sheetView>
  </sheetViews>
  <sheetFormatPr defaultRowHeight="16.2"/>
  <cols>
    <col min="1" max="1" width="11.33203125" style="1" customWidth="1"/>
    <col min="2" max="2" width="12.44140625" customWidth="1"/>
    <col min="3" max="3" width="11.33203125" customWidth="1"/>
    <col min="4" max="6" width="9.6640625" customWidth="1"/>
    <col min="7" max="10" width="8.6640625" customWidth="1"/>
    <col min="11" max="14" width="7.6640625" customWidth="1"/>
    <col min="15" max="15" width="9" style="2"/>
  </cols>
  <sheetData>
    <row r="1" spans="1:15" ht="44.25" customHeight="1">
      <c r="A1" s="230" t="s">
        <v>106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36"/>
      <c r="N1" s="36"/>
    </row>
    <row r="2" spans="1:15" ht="28.5" customHeight="1" thickBot="1">
      <c r="A2" s="37"/>
      <c r="B2" s="38"/>
      <c r="C2" s="36"/>
      <c r="D2" s="38"/>
      <c r="E2" s="38"/>
      <c r="F2" s="38"/>
      <c r="G2" s="38"/>
      <c r="H2" s="38"/>
      <c r="I2" s="38"/>
      <c r="J2" s="28"/>
      <c r="K2" s="260" t="s">
        <v>168</v>
      </c>
      <c r="L2" s="260"/>
      <c r="M2" s="260"/>
      <c r="N2" s="260"/>
    </row>
    <row r="3" spans="1:15" ht="19.8">
      <c r="A3" s="261" t="s">
        <v>19</v>
      </c>
      <c r="B3" s="262" t="s">
        <v>20</v>
      </c>
      <c r="C3" s="262" t="s">
        <v>21</v>
      </c>
      <c r="D3" s="191" t="s">
        <v>10</v>
      </c>
      <c r="E3" s="192" t="s">
        <v>90</v>
      </c>
      <c r="F3" s="193" t="s">
        <v>91</v>
      </c>
      <c r="G3" s="262" t="s">
        <v>5</v>
      </c>
      <c r="H3" s="262" t="s">
        <v>4</v>
      </c>
      <c r="I3" s="262" t="s">
        <v>6</v>
      </c>
      <c r="J3" s="262" t="s">
        <v>7</v>
      </c>
      <c r="K3" s="262" t="s">
        <v>22</v>
      </c>
      <c r="L3" s="262" t="s">
        <v>23</v>
      </c>
      <c r="M3" s="263" t="s">
        <v>108</v>
      </c>
      <c r="N3" s="264" t="s">
        <v>109</v>
      </c>
    </row>
    <row r="4" spans="1:15" s="1" customFormat="1" ht="19.8">
      <c r="A4" s="241"/>
      <c r="B4" s="233"/>
      <c r="C4" s="233"/>
      <c r="D4" s="21" t="s">
        <v>1</v>
      </c>
      <c r="E4" s="21" t="s">
        <v>2</v>
      </c>
      <c r="F4" s="21" t="s">
        <v>3</v>
      </c>
      <c r="G4" s="233"/>
      <c r="H4" s="233"/>
      <c r="I4" s="233"/>
      <c r="J4" s="233"/>
      <c r="K4" s="233"/>
      <c r="L4" s="233"/>
      <c r="M4" s="256"/>
      <c r="N4" s="258"/>
      <c r="O4" s="14"/>
    </row>
    <row r="5" spans="1:15" ht="19.8">
      <c r="A5" s="220" t="s">
        <v>111</v>
      </c>
      <c r="B5" s="194">
        <v>9</v>
      </c>
      <c r="C5" s="196">
        <v>544</v>
      </c>
      <c r="D5" s="196">
        <v>458</v>
      </c>
      <c r="E5" s="196">
        <v>511</v>
      </c>
      <c r="F5" s="22">
        <f t="shared" ref="F5:F24" si="0">SUM(D5:E5)</f>
        <v>969</v>
      </c>
      <c r="G5" s="43">
        <v>13</v>
      </c>
      <c r="H5" s="44">
        <v>7</v>
      </c>
      <c r="I5" s="44">
        <v>1</v>
      </c>
      <c r="J5" s="44">
        <v>0</v>
      </c>
      <c r="K5" s="44">
        <v>0</v>
      </c>
      <c r="L5" s="44">
        <v>0</v>
      </c>
      <c r="M5" s="45">
        <v>1</v>
      </c>
      <c r="N5" s="46">
        <v>0</v>
      </c>
    </row>
    <row r="6" spans="1:15" ht="19.8">
      <c r="A6" s="220" t="s">
        <v>112</v>
      </c>
      <c r="B6" s="195">
        <v>9</v>
      </c>
      <c r="C6" s="196">
        <v>799</v>
      </c>
      <c r="D6" s="196">
        <v>657</v>
      </c>
      <c r="E6" s="196">
        <v>806</v>
      </c>
      <c r="F6" s="22">
        <f t="shared" si="0"/>
        <v>1463</v>
      </c>
      <c r="G6" s="43">
        <v>12</v>
      </c>
      <c r="H6" s="44">
        <v>8</v>
      </c>
      <c r="I6" s="44">
        <v>0</v>
      </c>
      <c r="J6" s="44">
        <v>2</v>
      </c>
      <c r="K6" s="44">
        <v>1</v>
      </c>
      <c r="L6" s="44">
        <v>1</v>
      </c>
      <c r="M6" s="45">
        <v>0</v>
      </c>
      <c r="N6" s="46">
        <v>1</v>
      </c>
    </row>
    <row r="7" spans="1:15" ht="19.8">
      <c r="A7" s="220" t="s">
        <v>113</v>
      </c>
      <c r="B7" s="195">
        <v>17</v>
      </c>
      <c r="C7" s="196">
        <v>701</v>
      </c>
      <c r="D7" s="196">
        <v>682</v>
      </c>
      <c r="E7" s="196">
        <v>751</v>
      </c>
      <c r="F7" s="22">
        <f t="shared" si="0"/>
        <v>1433</v>
      </c>
      <c r="G7" s="43">
        <v>3</v>
      </c>
      <c r="H7" s="44">
        <v>3</v>
      </c>
      <c r="I7" s="44">
        <v>0</v>
      </c>
      <c r="J7" s="44">
        <v>0</v>
      </c>
      <c r="K7" s="44">
        <v>0</v>
      </c>
      <c r="L7" s="44">
        <v>3</v>
      </c>
      <c r="M7" s="45">
        <v>0</v>
      </c>
      <c r="N7" s="46">
        <v>1</v>
      </c>
    </row>
    <row r="8" spans="1:15" ht="19.8">
      <c r="A8" s="220" t="s">
        <v>114</v>
      </c>
      <c r="B8" s="195">
        <v>8</v>
      </c>
      <c r="C8" s="196">
        <v>423</v>
      </c>
      <c r="D8" s="196">
        <v>405</v>
      </c>
      <c r="E8" s="196">
        <v>458</v>
      </c>
      <c r="F8" s="22">
        <f t="shared" si="0"/>
        <v>863</v>
      </c>
      <c r="G8" s="43">
        <v>2</v>
      </c>
      <c r="H8" s="44">
        <v>5</v>
      </c>
      <c r="I8" s="44">
        <v>1</v>
      </c>
      <c r="J8" s="44">
        <v>1</v>
      </c>
      <c r="K8" s="44">
        <v>0</v>
      </c>
      <c r="L8" s="44">
        <v>0</v>
      </c>
      <c r="M8" s="45">
        <v>0</v>
      </c>
      <c r="N8" s="46">
        <v>0</v>
      </c>
    </row>
    <row r="9" spans="1:15" ht="19.8">
      <c r="A9" s="220" t="s">
        <v>115</v>
      </c>
      <c r="B9" s="195">
        <v>12</v>
      </c>
      <c r="C9" s="196">
        <v>527</v>
      </c>
      <c r="D9" s="196">
        <v>473</v>
      </c>
      <c r="E9" s="196">
        <v>554</v>
      </c>
      <c r="F9" s="22">
        <f t="shared" si="0"/>
        <v>1027</v>
      </c>
      <c r="G9" s="43">
        <v>3</v>
      </c>
      <c r="H9" s="44">
        <v>5</v>
      </c>
      <c r="I9" s="44">
        <v>2</v>
      </c>
      <c r="J9" s="44">
        <v>2</v>
      </c>
      <c r="K9" s="44">
        <v>0</v>
      </c>
      <c r="L9" s="44">
        <v>2</v>
      </c>
      <c r="M9" s="45">
        <v>1</v>
      </c>
      <c r="N9" s="46">
        <v>1</v>
      </c>
    </row>
    <row r="10" spans="1:15" ht="19.8">
      <c r="A10" s="220" t="s">
        <v>116</v>
      </c>
      <c r="B10" s="195">
        <v>28</v>
      </c>
      <c r="C10" s="196">
        <v>1982</v>
      </c>
      <c r="D10" s="196">
        <v>1864</v>
      </c>
      <c r="E10" s="196">
        <v>2142</v>
      </c>
      <c r="F10" s="22">
        <f t="shared" si="0"/>
        <v>4006</v>
      </c>
      <c r="G10" s="43">
        <v>32</v>
      </c>
      <c r="H10" s="44">
        <v>25</v>
      </c>
      <c r="I10" s="44">
        <v>0</v>
      </c>
      <c r="J10" s="44">
        <v>1</v>
      </c>
      <c r="K10" s="44">
        <v>3</v>
      </c>
      <c r="L10" s="44">
        <v>2</v>
      </c>
      <c r="M10" s="45">
        <v>1</v>
      </c>
      <c r="N10" s="46">
        <v>1</v>
      </c>
    </row>
    <row r="11" spans="1:15" ht="19.8">
      <c r="A11" s="220" t="s">
        <v>117</v>
      </c>
      <c r="B11" s="195">
        <v>10</v>
      </c>
      <c r="C11" s="196">
        <v>295</v>
      </c>
      <c r="D11" s="196">
        <v>335</v>
      </c>
      <c r="E11" s="196">
        <v>320</v>
      </c>
      <c r="F11" s="22">
        <f t="shared" si="0"/>
        <v>655</v>
      </c>
      <c r="G11" s="43">
        <v>1</v>
      </c>
      <c r="H11" s="44">
        <v>2</v>
      </c>
      <c r="I11" s="44">
        <v>0</v>
      </c>
      <c r="J11" s="44">
        <v>0</v>
      </c>
      <c r="K11" s="44">
        <v>0</v>
      </c>
      <c r="L11" s="44">
        <v>1</v>
      </c>
      <c r="M11" s="45">
        <v>0</v>
      </c>
      <c r="N11" s="46">
        <v>0</v>
      </c>
    </row>
    <row r="12" spans="1:15" ht="19.8">
      <c r="A12" s="220" t="s">
        <v>118</v>
      </c>
      <c r="B12" s="195">
        <v>11</v>
      </c>
      <c r="C12" s="196">
        <v>739</v>
      </c>
      <c r="D12" s="196">
        <v>625</v>
      </c>
      <c r="E12" s="196">
        <v>707</v>
      </c>
      <c r="F12" s="22">
        <f t="shared" si="0"/>
        <v>1332</v>
      </c>
      <c r="G12" s="43">
        <v>19</v>
      </c>
      <c r="H12" s="44">
        <v>4</v>
      </c>
      <c r="I12" s="44">
        <v>0</v>
      </c>
      <c r="J12" s="44">
        <v>0</v>
      </c>
      <c r="K12" s="44">
        <v>0</v>
      </c>
      <c r="L12" s="44">
        <v>0</v>
      </c>
      <c r="M12" s="45">
        <v>0</v>
      </c>
      <c r="N12" s="46">
        <v>0</v>
      </c>
    </row>
    <row r="13" spans="1:15" ht="19.8">
      <c r="A13" s="220" t="s">
        <v>119</v>
      </c>
      <c r="B13" s="195">
        <v>13</v>
      </c>
      <c r="C13" s="196">
        <v>1179</v>
      </c>
      <c r="D13" s="196">
        <v>956</v>
      </c>
      <c r="E13" s="196">
        <v>1168</v>
      </c>
      <c r="F13" s="22">
        <f t="shared" si="0"/>
        <v>2124</v>
      </c>
      <c r="G13" s="43">
        <v>18</v>
      </c>
      <c r="H13" s="44">
        <v>17</v>
      </c>
      <c r="I13" s="44">
        <v>1</v>
      </c>
      <c r="J13" s="44">
        <v>1</v>
      </c>
      <c r="K13" s="44">
        <v>2</v>
      </c>
      <c r="L13" s="44">
        <v>1</v>
      </c>
      <c r="M13" s="45">
        <v>2</v>
      </c>
      <c r="N13" s="46">
        <v>0</v>
      </c>
    </row>
    <row r="14" spans="1:15" ht="19.8">
      <c r="A14" s="220" t="s">
        <v>120</v>
      </c>
      <c r="B14" s="195">
        <v>9</v>
      </c>
      <c r="C14" s="196">
        <v>500</v>
      </c>
      <c r="D14" s="196">
        <v>406</v>
      </c>
      <c r="E14" s="196">
        <v>519</v>
      </c>
      <c r="F14" s="22">
        <f t="shared" si="0"/>
        <v>925</v>
      </c>
      <c r="G14" s="43">
        <v>7</v>
      </c>
      <c r="H14" s="44">
        <v>9</v>
      </c>
      <c r="I14" s="44">
        <v>0</v>
      </c>
      <c r="J14" s="44">
        <v>0</v>
      </c>
      <c r="K14" s="44">
        <v>1</v>
      </c>
      <c r="L14" s="44">
        <v>1</v>
      </c>
      <c r="M14" s="45">
        <v>2</v>
      </c>
      <c r="N14" s="46">
        <v>0</v>
      </c>
    </row>
    <row r="15" spans="1:15" ht="19.8">
      <c r="A15" s="220" t="s">
        <v>121</v>
      </c>
      <c r="B15" s="195">
        <v>10</v>
      </c>
      <c r="C15" s="196">
        <v>542</v>
      </c>
      <c r="D15" s="196">
        <v>510</v>
      </c>
      <c r="E15" s="196">
        <v>595</v>
      </c>
      <c r="F15" s="22">
        <f t="shared" si="0"/>
        <v>1105</v>
      </c>
      <c r="G15" s="43">
        <v>3</v>
      </c>
      <c r="H15" s="44">
        <v>6</v>
      </c>
      <c r="I15" s="44">
        <v>1</v>
      </c>
      <c r="J15" s="44">
        <v>1</v>
      </c>
      <c r="K15" s="44">
        <v>1</v>
      </c>
      <c r="L15" s="44">
        <v>1</v>
      </c>
      <c r="M15" s="45">
        <v>0</v>
      </c>
      <c r="N15" s="46">
        <v>1</v>
      </c>
    </row>
    <row r="16" spans="1:15" ht="19.8">
      <c r="A16" s="220" t="s">
        <v>122</v>
      </c>
      <c r="B16" s="195">
        <v>13</v>
      </c>
      <c r="C16" s="196">
        <v>632</v>
      </c>
      <c r="D16" s="196">
        <v>640</v>
      </c>
      <c r="E16" s="196">
        <v>518</v>
      </c>
      <c r="F16" s="22">
        <f t="shared" si="0"/>
        <v>1158</v>
      </c>
      <c r="G16" s="43">
        <v>7</v>
      </c>
      <c r="H16" s="44">
        <v>2</v>
      </c>
      <c r="I16" s="44">
        <v>1</v>
      </c>
      <c r="J16" s="44">
        <v>1</v>
      </c>
      <c r="K16" s="44">
        <v>0</v>
      </c>
      <c r="L16" s="44">
        <v>2</v>
      </c>
      <c r="M16" s="45">
        <v>1</v>
      </c>
      <c r="N16" s="46">
        <v>1</v>
      </c>
    </row>
    <row r="17" spans="1:16" ht="19.8">
      <c r="A17" s="220" t="s">
        <v>123</v>
      </c>
      <c r="B17" s="195">
        <v>9</v>
      </c>
      <c r="C17" s="196">
        <v>505</v>
      </c>
      <c r="D17" s="196">
        <v>474</v>
      </c>
      <c r="E17" s="196">
        <v>522</v>
      </c>
      <c r="F17" s="22">
        <f t="shared" si="0"/>
        <v>996</v>
      </c>
      <c r="G17" s="43">
        <v>4</v>
      </c>
      <c r="H17" s="44">
        <v>5</v>
      </c>
      <c r="I17" s="44">
        <v>1</v>
      </c>
      <c r="J17" s="44">
        <v>0</v>
      </c>
      <c r="K17" s="44">
        <v>0</v>
      </c>
      <c r="L17" s="44">
        <v>1</v>
      </c>
      <c r="M17" s="45">
        <v>2</v>
      </c>
      <c r="N17" s="46">
        <v>0</v>
      </c>
    </row>
    <row r="18" spans="1:16" ht="19.8">
      <c r="A18" s="220" t="s">
        <v>124</v>
      </c>
      <c r="B18" s="195">
        <v>18</v>
      </c>
      <c r="C18" s="196">
        <v>761</v>
      </c>
      <c r="D18" s="196">
        <v>701</v>
      </c>
      <c r="E18" s="196">
        <v>880</v>
      </c>
      <c r="F18" s="22">
        <f t="shared" si="0"/>
        <v>1581</v>
      </c>
      <c r="G18" s="43">
        <v>13</v>
      </c>
      <c r="H18" s="44">
        <v>3</v>
      </c>
      <c r="I18" s="44">
        <v>2</v>
      </c>
      <c r="J18" s="44">
        <v>0</v>
      </c>
      <c r="K18" s="44">
        <v>0</v>
      </c>
      <c r="L18" s="44">
        <v>2</v>
      </c>
      <c r="M18" s="45">
        <v>0</v>
      </c>
      <c r="N18" s="46">
        <v>0</v>
      </c>
    </row>
    <row r="19" spans="1:16" ht="19.8">
      <c r="A19" s="220" t="s">
        <v>125</v>
      </c>
      <c r="B19" s="195">
        <v>11</v>
      </c>
      <c r="C19" s="196">
        <v>670</v>
      </c>
      <c r="D19" s="196">
        <v>552</v>
      </c>
      <c r="E19" s="196">
        <v>695</v>
      </c>
      <c r="F19" s="22">
        <f t="shared" si="0"/>
        <v>1247</v>
      </c>
      <c r="G19" s="43">
        <v>8</v>
      </c>
      <c r="H19" s="44">
        <v>6</v>
      </c>
      <c r="I19" s="44">
        <v>1</v>
      </c>
      <c r="J19" s="44">
        <v>1</v>
      </c>
      <c r="K19" s="44">
        <v>0</v>
      </c>
      <c r="L19" s="44">
        <v>1</v>
      </c>
      <c r="M19" s="45">
        <v>0</v>
      </c>
      <c r="N19" s="46">
        <v>0</v>
      </c>
    </row>
    <row r="20" spans="1:16" ht="19.8">
      <c r="A20" s="220" t="s">
        <v>126</v>
      </c>
      <c r="B20" s="195">
        <v>9</v>
      </c>
      <c r="C20" s="196">
        <v>540</v>
      </c>
      <c r="D20" s="196">
        <v>514</v>
      </c>
      <c r="E20" s="196">
        <v>574</v>
      </c>
      <c r="F20" s="22">
        <f t="shared" si="0"/>
        <v>1088</v>
      </c>
      <c r="G20" s="43">
        <v>6</v>
      </c>
      <c r="H20" s="44">
        <v>5</v>
      </c>
      <c r="I20" s="44">
        <v>0</v>
      </c>
      <c r="J20" s="44">
        <v>0</v>
      </c>
      <c r="K20" s="44">
        <v>0</v>
      </c>
      <c r="L20" s="44">
        <v>0</v>
      </c>
      <c r="M20" s="45">
        <v>2</v>
      </c>
      <c r="N20" s="46">
        <v>0</v>
      </c>
    </row>
    <row r="21" spans="1:16" ht="19.8">
      <c r="A21" s="220" t="s">
        <v>127</v>
      </c>
      <c r="B21" s="195">
        <v>19</v>
      </c>
      <c r="C21" s="196">
        <v>931</v>
      </c>
      <c r="D21" s="196">
        <v>843</v>
      </c>
      <c r="E21" s="196">
        <v>982</v>
      </c>
      <c r="F21" s="22">
        <f t="shared" si="0"/>
        <v>1825</v>
      </c>
      <c r="G21" s="43">
        <v>6</v>
      </c>
      <c r="H21" s="44">
        <v>4</v>
      </c>
      <c r="I21" s="44">
        <v>0</v>
      </c>
      <c r="J21" s="44">
        <v>2</v>
      </c>
      <c r="K21" s="44">
        <v>0</v>
      </c>
      <c r="L21" s="44">
        <v>2</v>
      </c>
      <c r="M21" s="45">
        <v>2</v>
      </c>
      <c r="N21" s="46">
        <v>1</v>
      </c>
    </row>
    <row r="22" spans="1:16" ht="19.8">
      <c r="A22" s="220" t="s">
        <v>128</v>
      </c>
      <c r="B22" s="195">
        <v>13</v>
      </c>
      <c r="C22" s="196">
        <v>548</v>
      </c>
      <c r="D22" s="196">
        <v>531</v>
      </c>
      <c r="E22" s="196">
        <v>576</v>
      </c>
      <c r="F22" s="22">
        <f t="shared" si="0"/>
        <v>1107</v>
      </c>
      <c r="G22" s="43">
        <v>7</v>
      </c>
      <c r="H22" s="44">
        <v>6</v>
      </c>
      <c r="I22" s="44">
        <v>3</v>
      </c>
      <c r="J22" s="44">
        <v>2</v>
      </c>
      <c r="K22" s="44">
        <v>0</v>
      </c>
      <c r="L22" s="44">
        <v>0</v>
      </c>
      <c r="M22" s="45">
        <v>0</v>
      </c>
      <c r="N22" s="46">
        <v>0</v>
      </c>
      <c r="O22" s="35"/>
      <c r="P22" s="35"/>
    </row>
    <row r="23" spans="1:16" ht="19.8">
      <c r="A23" s="220" t="s">
        <v>129</v>
      </c>
      <c r="B23" s="195">
        <v>14</v>
      </c>
      <c r="C23" s="196">
        <v>521</v>
      </c>
      <c r="D23" s="196">
        <v>474</v>
      </c>
      <c r="E23" s="196">
        <v>558</v>
      </c>
      <c r="F23" s="22">
        <f t="shared" si="0"/>
        <v>1032</v>
      </c>
      <c r="G23" s="43">
        <v>13</v>
      </c>
      <c r="H23" s="44">
        <v>7</v>
      </c>
      <c r="I23" s="44">
        <v>1</v>
      </c>
      <c r="J23" s="44">
        <v>1</v>
      </c>
      <c r="K23" s="44">
        <v>0</v>
      </c>
      <c r="L23" s="44">
        <v>1</v>
      </c>
      <c r="M23" s="45">
        <v>0</v>
      </c>
      <c r="N23" s="46">
        <v>1</v>
      </c>
    </row>
    <row r="24" spans="1:16" ht="19.8">
      <c r="A24" s="220" t="s">
        <v>130</v>
      </c>
      <c r="B24" s="195">
        <v>16</v>
      </c>
      <c r="C24" s="196">
        <v>578</v>
      </c>
      <c r="D24" s="196">
        <v>563</v>
      </c>
      <c r="E24" s="196">
        <v>636</v>
      </c>
      <c r="F24" s="22">
        <f t="shared" si="0"/>
        <v>1199</v>
      </c>
      <c r="G24" s="43">
        <v>1</v>
      </c>
      <c r="H24" s="44">
        <v>4</v>
      </c>
      <c r="I24" s="44">
        <v>1</v>
      </c>
      <c r="J24" s="44">
        <v>1</v>
      </c>
      <c r="K24" s="44">
        <v>0</v>
      </c>
      <c r="L24" s="44">
        <v>0</v>
      </c>
      <c r="M24" s="45">
        <v>1</v>
      </c>
      <c r="N24" s="46">
        <v>0</v>
      </c>
    </row>
    <row r="25" spans="1:16" ht="19.8">
      <c r="A25" s="219" t="s">
        <v>98</v>
      </c>
      <c r="B25" s="22">
        <f t="shared" ref="B25:N25" si="1">SUM(B5:B24)</f>
        <v>258</v>
      </c>
      <c r="C25" s="22">
        <f t="shared" si="1"/>
        <v>13917</v>
      </c>
      <c r="D25" s="22">
        <f t="shared" si="1"/>
        <v>12663</v>
      </c>
      <c r="E25" s="22">
        <f t="shared" si="1"/>
        <v>14472</v>
      </c>
      <c r="F25" s="22">
        <f t="shared" si="1"/>
        <v>27135</v>
      </c>
      <c r="G25" s="22">
        <f t="shared" si="1"/>
        <v>178</v>
      </c>
      <c r="H25" s="22">
        <f t="shared" si="1"/>
        <v>133</v>
      </c>
      <c r="I25" s="22">
        <f t="shared" si="1"/>
        <v>16</v>
      </c>
      <c r="J25" s="22">
        <f t="shared" si="1"/>
        <v>16</v>
      </c>
      <c r="K25" s="22">
        <f t="shared" si="1"/>
        <v>8</v>
      </c>
      <c r="L25" s="22">
        <f t="shared" si="1"/>
        <v>21</v>
      </c>
      <c r="M25" s="23">
        <f t="shared" si="1"/>
        <v>15</v>
      </c>
      <c r="N25" s="26">
        <f t="shared" si="1"/>
        <v>8</v>
      </c>
    </row>
    <row r="26" spans="1:16" s="3" customFormat="1" ht="26.25" customHeight="1">
      <c r="A26" s="238" t="s">
        <v>8</v>
      </c>
      <c r="B26" s="239"/>
      <c r="C26" s="61">
        <f>C25</f>
        <v>13917</v>
      </c>
      <c r="D26" s="61" t="s">
        <v>0</v>
      </c>
      <c r="E26" s="61" t="s">
        <v>9</v>
      </c>
      <c r="F26" s="61"/>
      <c r="G26" s="61">
        <f>F25</f>
        <v>27135</v>
      </c>
      <c r="H26" s="61" t="s">
        <v>10</v>
      </c>
      <c r="I26" s="61"/>
      <c r="J26" s="61"/>
      <c r="K26" s="61" t="s">
        <v>132</v>
      </c>
      <c r="L26" s="61"/>
      <c r="M26" s="68"/>
      <c r="N26" s="69"/>
      <c r="O26" s="15"/>
    </row>
    <row r="27" spans="1:16" s="3" customFormat="1" ht="26.25" customHeight="1">
      <c r="A27" s="238" t="s">
        <v>96</v>
      </c>
      <c r="B27" s="239"/>
      <c r="C27" s="62" t="str">
        <f ca="1">INDIRECT(H27,TRUE)</f>
        <v>新生</v>
      </c>
      <c r="D27" s="144" t="s">
        <v>88</v>
      </c>
      <c r="E27" s="145">
        <f>MAX(C5:C24)</f>
        <v>1982</v>
      </c>
      <c r="F27" s="146">
        <f>MAX(F5:F24)</f>
        <v>4006</v>
      </c>
      <c r="G27" s="199"/>
      <c r="H27" s="149" t="str">
        <f>ADDRESS(MATCH(MAX(F5:F24),F5:F24,0)+4,1)</f>
        <v>$A$10</v>
      </c>
      <c r="I27" s="199"/>
      <c r="J27" s="199"/>
      <c r="K27" s="199"/>
      <c r="L27" s="199"/>
      <c r="M27" s="142"/>
      <c r="N27" s="143"/>
    </row>
    <row r="28" spans="1:16" s="3" customFormat="1" ht="26.25" customHeight="1">
      <c r="A28" s="238" t="s">
        <v>97</v>
      </c>
      <c r="B28" s="239"/>
      <c r="C28" s="197" t="str">
        <f ca="1">INDIRECT(H28,TRUE)</f>
        <v>後金</v>
      </c>
      <c r="D28" s="198" t="s">
        <v>88</v>
      </c>
      <c r="E28" s="147">
        <f>MIN(C5:C24)</f>
        <v>295</v>
      </c>
      <c r="F28" s="148">
        <f>MIN(F5:F24)</f>
        <v>655</v>
      </c>
      <c r="G28" s="199"/>
      <c r="H28" s="149" t="str">
        <f>ADDRESS(MATCH(MIN(F5:F24),F5:F24,0)+4,1)</f>
        <v>$A$11</v>
      </c>
      <c r="I28" s="199"/>
      <c r="J28" s="199"/>
      <c r="K28" s="199"/>
      <c r="L28" s="199"/>
      <c r="M28" s="142"/>
      <c r="N28" s="143"/>
    </row>
    <row r="29" spans="1:16" s="4" customFormat="1" ht="24.9" customHeight="1">
      <c r="A29" s="246" t="s">
        <v>11</v>
      </c>
      <c r="B29" s="247"/>
      <c r="C29" s="234">
        <f>SUM(G29:G30)</f>
        <v>137</v>
      </c>
      <c r="D29" s="236" t="s">
        <v>10</v>
      </c>
      <c r="E29" s="199" t="s">
        <v>12</v>
      </c>
      <c r="F29" s="199"/>
      <c r="G29" s="199">
        <v>73</v>
      </c>
      <c r="H29" s="199" t="s">
        <v>10</v>
      </c>
      <c r="I29" s="199"/>
      <c r="J29" s="199"/>
      <c r="K29" s="81"/>
      <c r="L29" s="81"/>
      <c r="M29" s="82"/>
      <c r="N29" s="83"/>
      <c r="O29" s="16"/>
    </row>
    <row r="30" spans="1:16" s="5" customFormat="1" ht="24.9" customHeight="1">
      <c r="A30" s="248"/>
      <c r="B30" s="249"/>
      <c r="C30" s="235"/>
      <c r="D30" s="237"/>
      <c r="E30" s="89" t="s">
        <v>13</v>
      </c>
      <c r="F30" s="89"/>
      <c r="G30" s="89">
        <v>64</v>
      </c>
      <c r="H30" s="89" t="s">
        <v>10</v>
      </c>
      <c r="I30" s="89"/>
      <c r="J30" s="89"/>
      <c r="K30" s="90"/>
      <c r="L30" s="90"/>
      <c r="M30" s="91"/>
      <c r="N30" s="92"/>
      <c r="O30" s="17"/>
    </row>
    <row r="31" spans="1:16" s="5" customFormat="1" ht="24.9" customHeight="1">
      <c r="A31" s="246" t="s">
        <v>17</v>
      </c>
      <c r="B31" s="250"/>
      <c r="C31" s="253">
        <f>K25</f>
        <v>8</v>
      </c>
      <c r="D31" s="253" t="s">
        <v>10</v>
      </c>
      <c r="E31" s="205" t="s">
        <v>100</v>
      </c>
      <c r="F31" s="199"/>
      <c r="G31" s="199"/>
      <c r="H31" s="199"/>
      <c r="I31" s="199"/>
      <c r="J31" s="199"/>
      <c r="K31" s="206"/>
      <c r="L31" s="206"/>
      <c r="M31" s="207"/>
      <c r="N31" s="208"/>
      <c r="O31" s="17"/>
    </row>
    <row r="32" spans="1:16" s="6" customFormat="1" ht="24.9" customHeight="1">
      <c r="A32" s="251"/>
      <c r="B32" s="252"/>
      <c r="C32" s="254"/>
      <c r="D32" s="254"/>
      <c r="E32" s="70" t="s">
        <v>134</v>
      </c>
      <c r="F32" s="203"/>
      <c r="G32" s="203"/>
      <c r="H32" s="203"/>
      <c r="I32" s="203"/>
      <c r="J32" s="203"/>
      <c r="K32" s="203"/>
      <c r="L32" s="203"/>
      <c r="M32" s="203"/>
      <c r="N32" s="204"/>
    </row>
    <row r="33" spans="1:15" s="7" customFormat="1" ht="26.25" customHeight="1">
      <c r="A33" s="238" t="s">
        <v>15</v>
      </c>
      <c r="B33" s="239"/>
      <c r="C33" s="61">
        <f>L25</f>
        <v>21</v>
      </c>
      <c r="D33" s="61" t="s">
        <v>10</v>
      </c>
      <c r="E33" s="61"/>
      <c r="F33" s="61"/>
      <c r="G33" s="62"/>
      <c r="H33" s="61"/>
      <c r="I33" s="61"/>
      <c r="J33" s="61"/>
      <c r="K33" s="63"/>
      <c r="L33" s="63"/>
      <c r="M33" s="64"/>
      <c r="N33" s="65"/>
      <c r="O33" s="18"/>
    </row>
    <row r="34" spans="1:15" s="8" customFormat="1" ht="26.25" customHeight="1">
      <c r="A34" s="238" t="s">
        <v>14</v>
      </c>
      <c r="B34" s="239"/>
      <c r="C34" s="61">
        <f>M25</f>
        <v>15</v>
      </c>
      <c r="D34" s="61" t="s">
        <v>24</v>
      </c>
      <c r="E34" s="61" t="s">
        <v>167</v>
      </c>
      <c r="F34" s="61"/>
      <c r="G34" s="61"/>
      <c r="H34" s="61"/>
      <c r="I34" s="61"/>
      <c r="J34" s="61"/>
      <c r="K34" s="63"/>
      <c r="L34" s="63"/>
      <c r="M34" s="64"/>
      <c r="N34" s="65"/>
      <c r="O34" s="19"/>
    </row>
    <row r="35" spans="1:15" s="9" customFormat="1" ht="26.25" customHeight="1">
      <c r="A35" s="244" t="s">
        <v>110</v>
      </c>
      <c r="B35" s="245"/>
      <c r="C35" s="61">
        <f>N25</f>
        <v>8</v>
      </c>
      <c r="D35" s="61" t="s">
        <v>24</v>
      </c>
      <c r="E35" s="61" t="s">
        <v>101</v>
      </c>
      <c r="F35" s="61"/>
      <c r="G35" s="61"/>
      <c r="H35" s="61"/>
      <c r="I35" s="61"/>
      <c r="J35" s="61"/>
      <c r="K35" s="63"/>
      <c r="L35" s="63"/>
      <c r="M35" s="64"/>
      <c r="N35" s="65"/>
      <c r="O35" s="20"/>
    </row>
    <row r="36" spans="1:15" s="7" customFormat="1" ht="26.25" customHeight="1">
      <c r="A36" s="238" t="s">
        <v>95</v>
      </c>
      <c r="B36" s="239"/>
      <c r="C36" s="61">
        <f>G25</f>
        <v>178</v>
      </c>
      <c r="D36" s="72" t="s">
        <v>10</v>
      </c>
      <c r="E36" s="61" t="s">
        <v>16</v>
      </c>
      <c r="F36" s="61"/>
      <c r="G36" s="61">
        <f>H25</f>
        <v>133</v>
      </c>
      <c r="H36" s="72" t="s">
        <v>10</v>
      </c>
      <c r="I36" s="61"/>
      <c r="J36" s="61"/>
      <c r="K36" s="63"/>
      <c r="L36" s="63"/>
      <c r="M36" s="64"/>
      <c r="N36" s="65"/>
      <c r="O36" s="18"/>
    </row>
    <row r="37" spans="1:15" s="10" customFormat="1" ht="26.25" customHeight="1" thickBot="1">
      <c r="A37" s="242" t="str">
        <f>IF(C37&gt;0," 本月戶數增加","本月戶數減少")</f>
        <v xml:space="preserve"> 本月戶數增加</v>
      </c>
      <c r="B37" s="243"/>
      <c r="C37" s="73">
        <f>C25-'11301'!C25</f>
        <v>23</v>
      </c>
      <c r="D37" s="221" t="str">
        <f>IF(E37&gt;0,"男增加","男減少")</f>
        <v>男增加</v>
      </c>
      <c r="E37" s="74">
        <f>D25-'11301'!D25</f>
        <v>7</v>
      </c>
      <c r="F37" s="75" t="str">
        <f>IF(G37&gt;0,"女增加","女減少")</f>
        <v>女增加</v>
      </c>
      <c r="G37" s="74">
        <f>E25-'11301'!E25</f>
        <v>25</v>
      </c>
      <c r="H37" s="76"/>
      <c r="I37" s="243" t="str">
        <f>IF(K37&gt;0,"總人口數增加","總人口數減少")</f>
        <v>總人口數增加</v>
      </c>
      <c r="J37" s="243"/>
      <c r="K37" s="74">
        <f>F25-'11301'!F25</f>
        <v>32</v>
      </c>
      <c r="L37" s="76"/>
      <c r="M37" s="77"/>
      <c r="N37" s="78"/>
    </row>
    <row r="38" spans="1:15">
      <c r="C38" s="2"/>
    </row>
  </sheetData>
  <mergeCells count="28">
    <mergeCell ref="A28:B28"/>
    <mergeCell ref="A1:L1"/>
    <mergeCell ref="K2:N2"/>
    <mergeCell ref="A3:A4"/>
    <mergeCell ref="B3:B4"/>
    <mergeCell ref="C3:C4"/>
    <mergeCell ref="G3:G4"/>
    <mergeCell ref="H3:H4"/>
    <mergeCell ref="I3:I4"/>
    <mergeCell ref="J3:J4"/>
    <mergeCell ref="K3:K4"/>
    <mergeCell ref="L3:L4"/>
    <mergeCell ref="M3:M4"/>
    <mergeCell ref="N3:N4"/>
    <mergeCell ref="A26:B26"/>
    <mergeCell ref="A27:B27"/>
    <mergeCell ref="I37:J37"/>
    <mergeCell ref="A29:B30"/>
    <mergeCell ref="C29:C30"/>
    <mergeCell ref="D29:D30"/>
    <mergeCell ref="A31:B32"/>
    <mergeCell ref="C31:C32"/>
    <mergeCell ref="D31:D32"/>
    <mergeCell ref="A33:B33"/>
    <mergeCell ref="A34:B34"/>
    <mergeCell ref="A35:B35"/>
    <mergeCell ref="A36:B36"/>
    <mergeCell ref="A37:B37"/>
  </mergeCells>
  <phoneticPr fontId="7" type="noConversion"/>
  <printOptions horizontalCentered="1"/>
  <pageMargins left="0.59055118110236227" right="0.39370078740157483" top="0.98425196850393704" bottom="0.98425196850393704" header="0" footer="0"/>
  <pageSetup paperSize="8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8"/>
  <sheetViews>
    <sheetView workbookViewId="0">
      <pane ySplit="4" topLeftCell="A5" activePane="bottomLeft" state="frozen"/>
      <selection pane="bottomLeft" sqref="A1:L1"/>
    </sheetView>
  </sheetViews>
  <sheetFormatPr defaultRowHeight="16.2"/>
  <cols>
    <col min="1" max="1" width="11.33203125" style="1" customWidth="1"/>
    <col min="2" max="2" width="12.44140625" customWidth="1"/>
    <col min="3" max="3" width="11.33203125" customWidth="1"/>
    <col min="4" max="6" width="9.6640625" customWidth="1"/>
    <col min="7" max="10" width="8.6640625" customWidth="1"/>
    <col min="11" max="14" width="7.6640625" customWidth="1"/>
    <col min="15" max="15" width="9" style="2"/>
  </cols>
  <sheetData>
    <row r="1" spans="1:15" ht="44.25" customHeight="1">
      <c r="A1" s="230" t="s">
        <v>106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36"/>
      <c r="N1" s="36"/>
    </row>
    <row r="2" spans="1:15" ht="28.5" customHeight="1" thickBot="1">
      <c r="A2" s="37"/>
      <c r="B2" s="38"/>
      <c r="C2" s="36"/>
      <c r="D2" s="38"/>
      <c r="E2" s="38"/>
      <c r="F2" s="38"/>
      <c r="G2" s="38"/>
      <c r="H2" s="38"/>
      <c r="I2" s="38"/>
      <c r="J2" s="28"/>
      <c r="K2" s="260" t="s">
        <v>169</v>
      </c>
      <c r="L2" s="260"/>
      <c r="M2" s="260"/>
      <c r="N2" s="260"/>
    </row>
    <row r="3" spans="1:15" ht="19.8">
      <c r="A3" s="261" t="s">
        <v>19</v>
      </c>
      <c r="B3" s="262" t="s">
        <v>20</v>
      </c>
      <c r="C3" s="262" t="s">
        <v>21</v>
      </c>
      <c r="D3" s="191" t="s">
        <v>10</v>
      </c>
      <c r="E3" s="192" t="s">
        <v>90</v>
      </c>
      <c r="F3" s="193" t="s">
        <v>91</v>
      </c>
      <c r="G3" s="262" t="s">
        <v>5</v>
      </c>
      <c r="H3" s="262" t="s">
        <v>4</v>
      </c>
      <c r="I3" s="262" t="s">
        <v>6</v>
      </c>
      <c r="J3" s="262" t="s">
        <v>7</v>
      </c>
      <c r="K3" s="262" t="s">
        <v>22</v>
      </c>
      <c r="L3" s="262" t="s">
        <v>23</v>
      </c>
      <c r="M3" s="263" t="s">
        <v>108</v>
      </c>
      <c r="N3" s="264" t="s">
        <v>109</v>
      </c>
    </row>
    <row r="4" spans="1:15" s="1" customFormat="1" ht="19.8">
      <c r="A4" s="241"/>
      <c r="B4" s="233"/>
      <c r="C4" s="233"/>
      <c r="D4" s="21" t="s">
        <v>1</v>
      </c>
      <c r="E4" s="21" t="s">
        <v>2</v>
      </c>
      <c r="F4" s="21" t="s">
        <v>3</v>
      </c>
      <c r="G4" s="233"/>
      <c r="H4" s="233"/>
      <c r="I4" s="233"/>
      <c r="J4" s="233"/>
      <c r="K4" s="233"/>
      <c r="L4" s="233"/>
      <c r="M4" s="256"/>
      <c r="N4" s="258"/>
      <c r="O4" s="14"/>
    </row>
    <row r="5" spans="1:15" ht="19.8">
      <c r="A5" s="220" t="s">
        <v>111</v>
      </c>
      <c r="B5" s="194">
        <v>9</v>
      </c>
      <c r="C5" s="196">
        <v>544</v>
      </c>
      <c r="D5" s="196">
        <v>458</v>
      </c>
      <c r="E5" s="196">
        <v>516</v>
      </c>
      <c r="F5" s="22">
        <f t="shared" ref="F5:F24" si="0">SUM(D5:E5)</f>
        <v>974</v>
      </c>
      <c r="G5" s="43">
        <v>8</v>
      </c>
      <c r="H5" s="44">
        <v>3</v>
      </c>
      <c r="I5" s="44">
        <v>1</v>
      </c>
      <c r="J5" s="44">
        <v>1</v>
      </c>
      <c r="K5" s="44">
        <v>0</v>
      </c>
      <c r="L5" s="44">
        <v>0</v>
      </c>
      <c r="M5" s="45">
        <v>2</v>
      </c>
      <c r="N5" s="46">
        <v>0</v>
      </c>
    </row>
    <row r="6" spans="1:15" ht="19.8">
      <c r="A6" s="220" t="s">
        <v>112</v>
      </c>
      <c r="B6" s="195">
        <v>9</v>
      </c>
      <c r="C6" s="196">
        <v>796</v>
      </c>
      <c r="D6" s="196">
        <v>661</v>
      </c>
      <c r="E6" s="196">
        <v>809</v>
      </c>
      <c r="F6" s="22">
        <f t="shared" si="0"/>
        <v>1470</v>
      </c>
      <c r="G6" s="43">
        <v>10</v>
      </c>
      <c r="H6" s="44">
        <v>8</v>
      </c>
      <c r="I6" s="44">
        <v>4</v>
      </c>
      <c r="J6" s="44">
        <v>0</v>
      </c>
      <c r="K6" s="44">
        <v>2</v>
      </c>
      <c r="L6" s="44">
        <v>1</v>
      </c>
      <c r="M6" s="45">
        <v>0</v>
      </c>
      <c r="N6" s="46">
        <v>0</v>
      </c>
    </row>
    <row r="7" spans="1:15" ht="19.8">
      <c r="A7" s="220" t="s">
        <v>113</v>
      </c>
      <c r="B7" s="195">
        <v>17</v>
      </c>
      <c r="C7" s="196">
        <v>702</v>
      </c>
      <c r="D7" s="196">
        <v>683</v>
      </c>
      <c r="E7" s="196">
        <v>752</v>
      </c>
      <c r="F7" s="22">
        <f t="shared" si="0"/>
        <v>1435</v>
      </c>
      <c r="G7" s="43">
        <v>9</v>
      </c>
      <c r="H7" s="44">
        <v>4</v>
      </c>
      <c r="I7" s="44">
        <v>1</v>
      </c>
      <c r="J7" s="44">
        <v>2</v>
      </c>
      <c r="K7" s="44">
        <v>0</v>
      </c>
      <c r="L7" s="44">
        <v>2</v>
      </c>
      <c r="M7" s="45">
        <v>0</v>
      </c>
      <c r="N7" s="46">
        <v>1</v>
      </c>
    </row>
    <row r="8" spans="1:15" ht="19.8">
      <c r="A8" s="220" t="s">
        <v>114</v>
      </c>
      <c r="B8" s="195">
        <v>8</v>
      </c>
      <c r="C8" s="196">
        <v>422</v>
      </c>
      <c r="D8" s="196">
        <v>403</v>
      </c>
      <c r="E8" s="196">
        <v>455</v>
      </c>
      <c r="F8" s="22">
        <f t="shared" si="0"/>
        <v>858</v>
      </c>
      <c r="G8" s="43">
        <v>2</v>
      </c>
      <c r="H8" s="44">
        <v>5</v>
      </c>
      <c r="I8" s="44">
        <v>0</v>
      </c>
      <c r="J8" s="44">
        <v>1</v>
      </c>
      <c r="K8" s="44">
        <v>0</v>
      </c>
      <c r="L8" s="44">
        <v>1</v>
      </c>
      <c r="M8" s="45">
        <v>0</v>
      </c>
      <c r="N8" s="46">
        <v>0</v>
      </c>
    </row>
    <row r="9" spans="1:15" ht="19.8">
      <c r="A9" s="220" t="s">
        <v>115</v>
      </c>
      <c r="B9" s="195">
        <v>12</v>
      </c>
      <c r="C9" s="196">
        <v>525</v>
      </c>
      <c r="D9" s="196">
        <v>473</v>
      </c>
      <c r="E9" s="196">
        <v>548</v>
      </c>
      <c r="F9" s="22">
        <f t="shared" si="0"/>
        <v>1021</v>
      </c>
      <c r="G9" s="43">
        <v>4</v>
      </c>
      <c r="H9" s="44">
        <v>8</v>
      </c>
      <c r="I9" s="44">
        <v>2</v>
      </c>
      <c r="J9" s="44">
        <v>4</v>
      </c>
      <c r="K9" s="44">
        <v>0</v>
      </c>
      <c r="L9" s="44">
        <v>0</v>
      </c>
      <c r="M9" s="45">
        <v>2</v>
      </c>
      <c r="N9" s="46">
        <v>0</v>
      </c>
    </row>
    <row r="10" spans="1:15" ht="19.8">
      <c r="A10" s="220" t="s">
        <v>116</v>
      </c>
      <c r="B10" s="195">
        <v>28</v>
      </c>
      <c r="C10" s="196">
        <v>1981</v>
      </c>
      <c r="D10" s="196">
        <v>1858</v>
      </c>
      <c r="E10" s="196">
        <v>2131</v>
      </c>
      <c r="F10" s="22">
        <f t="shared" si="0"/>
        <v>3989</v>
      </c>
      <c r="G10" s="43">
        <v>30</v>
      </c>
      <c r="H10" s="44">
        <v>45</v>
      </c>
      <c r="I10" s="44">
        <v>2</v>
      </c>
      <c r="J10" s="44">
        <v>2</v>
      </c>
      <c r="K10" s="44">
        <v>2</v>
      </c>
      <c r="L10" s="44">
        <v>4</v>
      </c>
      <c r="M10" s="45">
        <v>1</v>
      </c>
      <c r="N10" s="46">
        <v>1</v>
      </c>
    </row>
    <row r="11" spans="1:15" ht="19.8">
      <c r="A11" s="220" t="s">
        <v>117</v>
      </c>
      <c r="B11" s="195">
        <v>10</v>
      </c>
      <c r="C11" s="196">
        <v>295</v>
      </c>
      <c r="D11" s="196">
        <v>334</v>
      </c>
      <c r="E11" s="196">
        <v>318</v>
      </c>
      <c r="F11" s="22">
        <f t="shared" si="0"/>
        <v>652</v>
      </c>
      <c r="G11" s="43">
        <v>1</v>
      </c>
      <c r="H11" s="44">
        <v>0</v>
      </c>
      <c r="I11" s="44">
        <v>2</v>
      </c>
      <c r="J11" s="44">
        <v>3</v>
      </c>
      <c r="K11" s="44">
        <v>0</v>
      </c>
      <c r="L11" s="44">
        <v>3</v>
      </c>
      <c r="M11" s="45">
        <v>0</v>
      </c>
      <c r="N11" s="46">
        <v>0</v>
      </c>
    </row>
    <row r="12" spans="1:15" ht="19.8">
      <c r="A12" s="220" t="s">
        <v>118</v>
      </c>
      <c r="B12" s="195">
        <v>11</v>
      </c>
      <c r="C12" s="196">
        <v>739</v>
      </c>
      <c r="D12" s="196">
        <v>624</v>
      </c>
      <c r="E12" s="196">
        <v>707</v>
      </c>
      <c r="F12" s="22">
        <f t="shared" si="0"/>
        <v>1331</v>
      </c>
      <c r="G12" s="43">
        <v>6</v>
      </c>
      <c r="H12" s="44">
        <v>5</v>
      </c>
      <c r="I12" s="44">
        <v>1</v>
      </c>
      <c r="J12" s="44">
        <v>3</v>
      </c>
      <c r="K12" s="44">
        <v>0</v>
      </c>
      <c r="L12" s="44">
        <v>0</v>
      </c>
      <c r="M12" s="45">
        <v>0</v>
      </c>
      <c r="N12" s="46">
        <v>1</v>
      </c>
    </row>
    <row r="13" spans="1:15" ht="19.8">
      <c r="A13" s="220" t="s">
        <v>119</v>
      </c>
      <c r="B13" s="195">
        <v>13</v>
      </c>
      <c r="C13" s="196">
        <v>1178</v>
      </c>
      <c r="D13" s="196">
        <v>955</v>
      </c>
      <c r="E13" s="196">
        <v>1174</v>
      </c>
      <c r="F13" s="22">
        <f t="shared" si="0"/>
        <v>2129</v>
      </c>
      <c r="G13" s="43">
        <v>19</v>
      </c>
      <c r="H13" s="44">
        <v>11</v>
      </c>
      <c r="I13" s="44">
        <v>2</v>
      </c>
      <c r="J13" s="44">
        <v>4</v>
      </c>
      <c r="K13" s="44">
        <v>1</v>
      </c>
      <c r="L13" s="44">
        <v>2</v>
      </c>
      <c r="M13" s="45">
        <v>1</v>
      </c>
      <c r="N13" s="46">
        <v>1</v>
      </c>
    </row>
    <row r="14" spans="1:15" ht="19.8">
      <c r="A14" s="220" t="s">
        <v>120</v>
      </c>
      <c r="B14" s="195">
        <v>9</v>
      </c>
      <c r="C14" s="196">
        <v>502</v>
      </c>
      <c r="D14" s="196">
        <v>408</v>
      </c>
      <c r="E14" s="196">
        <v>520</v>
      </c>
      <c r="F14" s="22">
        <f t="shared" si="0"/>
        <v>928</v>
      </c>
      <c r="G14" s="43">
        <v>8</v>
      </c>
      <c r="H14" s="44">
        <v>6</v>
      </c>
      <c r="I14" s="44">
        <v>10</v>
      </c>
      <c r="J14" s="44">
        <v>9</v>
      </c>
      <c r="K14" s="44">
        <v>1</v>
      </c>
      <c r="L14" s="44">
        <v>1</v>
      </c>
      <c r="M14" s="45">
        <v>0</v>
      </c>
      <c r="N14" s="46">
        <v>2</v>
      </c>
    </row>
    <row r="15" spans="1:15" ht="19.8">
      <c r="A15" s="220" t="s">
        <v>121</v>
      </c>
      <c r="B15" s="195">
        <v>10</v>
      </c>
      <c r="C15" s="196">
        <v>542</v>
      </c>
      <c r="D15" s="196">
        <v>514</v>
      </c>
      <c r="E15" s="196">
        <v>598</v>
      </c>
      <c r="F15" s="22">
        <f t="shared" si="0"/>
        <v>1112</v>
      </c>
      <c r="G15" s="43">
        <v>9</v>
      </c>
      <c r="H15" s="44">
        <v>2</v>
      </c>
      <c r="I15" s="44">
        <v>0</v>
      </c>
      <c r="J15" s="44">
        <v>0</v>
      </c>
      <c r="K15" s="44">
        <v>0</v>
      </c>
      <c r="L15" s="44">
        <v>0</v>
      </c>
      <c r="M15" s="45">
        <v>0</v>
      </c>
      <c r="N15" s="46">
        <v>1</v>
      </c>
    </row>
    <row r="16" spans="1:15" ht="19.8">
      <c r="A16" s="220" t="s">
        <v>122</v>
      </c>
      <c r="B16" s="195">
        <v>13</v>
      </c>
      <c r="C16" s="196">
        <v>630</v>
      </c>
      <c r="D16" s="196">
        <v>640</v>
      </c>
      <c r="E16" s="196">
        <v>516</v>
      </c>
      <c r="F16" s="22">
        <f t="shared" si="0"/>
        <v>1156</v>
      </c>
      <c r="G16" s="43">
        <v>4</v>
      </c>
      <c r="H16" s="44">
        <v>8</v>
      </c>
      <c r="I16" s="44">
        <v>2</v>
      </c>
      <c r="J16" s="44">
        <v>0</v>
      </c>
      <c r="K16" s="44">
        <v>1</v>
      </c>
      <c r="L16" s="44">
        <v>1</v>
      </c>
      <c r="M16" s="45">
        <v>0</v>
      </c>
      <c r="N16" s="46">
        <v>0</v>
      </c>
    </row>
    <row r="17" spans="1:16" ht="19.8">
      <c r="A17" s="220" t="s">
        <v>123</v>
      </c>
      <c r="B17" s="195">
        <v>9</v>
      </c>
      <c r="C17" s="196">
        <v>503</v>
      </c>
      <c r="D17" s="196">
        <v>470</v>
      </c>
      <c r="E17" s="196">
        <v>522</v>
      </c>
      <c r="F17" s="22">
        <f t="shared" si="0"/>
        <v>992</v>
      </c>
      <c r="G17" s="43">
        <v>5</v>
      </c>
      <c r="H17" s="44">
        <v>8</v>
      </c>
      <c r="I17" s="44">
        <v>0</v>
      </c>
      <c r="J17" s="44">
        <v>0</v>
      </c>
      <c r="K17" s="44">
        <v>0</v>
      </c>
      <c r="L17" s="44">
        <v>1</v>
      </c>
      <c r="M17" s="45">
        <v>1</v>
      </c>
      <c r="N17" s="46">
        <v>0</v>
      </c>
    </row>
    <row r="18" spans="1:16" ht="19.8">
      <c r="A18" s="220" t="s">
        <v>124</v>
      </c>
      <c r="B18" s="195">
        <v>18</v>
      </c>
      <c r="C18" s="196">
        <v>764</v>
      </c>
      <c r="D18" s="196">
        <v>710</v>
      </c>
      <c r="E18" s="196">
        <v>882</v>
      </c>
      <c r="F18" s="22">
        <f t="shared" si="0"/>
        <v>1592</v>
      </c>
      <c r="G18" s="43">
        <v>17</v>
      </c>
      <c r="H18" s="44">
        <v>7</v>
      </c>
      <c r="I18" s="44">
        <v>4</v>
      </c>
      <c r="J18" s="44">
        <v>1</v>
      </c>
      <c r="K18" s="44">
        <v>0</v>
      </c>
      <c r="L18" s="44">
        <v>2</v>
      </c>
      <c r="M18" s="45">
        <v>0</v>
      </c>
      <c r="N18" s="46">
        <v>0</v>
      </c>
    </row>
    <row r="19" spans="1:16" ht="19.8">
      <c r="A19" s="220" t="s">
        <v>125</v>
      </c>
      <c r="B19" s="195">
        <v>11</v>
      </c>
      <c r="C19" s="196">
        <v>671</v>
      </c>
      <c r="D19" s="196">
        <v>553</v>
      </c>
      <c r="E19" s="196">
        <v>695</v>
      </c>
      <c r="F19" s="22">
        <f t="shared" si="0"/>
        <v>1248</v>
      </c>
      <c r="G19" s="43">
        <v>3</v>
      </c>
      <c r="H19" s="44">
        <v>2</v>
      </c>
      <c r="I19" s="44">
        <v>1</v>
      </c>
      <c r="J19" s="44">
        <v>1</v>
      </c>
      <c r="K19" s="44">
        <v>0</v>
      </c>
      <c r="L19" s="44">
        <v>0</v>
      </c>
      <c r="M19" s="45">
        <v>0</v>
      </c>
      <c r="N19" s="46">
        <v>0</v>
      </c>
    </row>
    <row r="20" spans="1:16" ht="19.8">
      <c r="A20" s="220" t="s">
        <v>126</v>
      </c>
      <c r="B20" s="195">
        <v>9</v>
      </c>
      <c r="C20" s="196">
        <v>541</v>
      </c>
      <c r="D20" s="196">
        <v>516</v>
      </c>
      <c r="E20" s="196">
        <v>577</v>
      </c>
      <c r="F20" s="22">
        <f t="shared" si="0"/>
        <v>1093</v>
      </c>
      <c r="G20" s="43">
        <v>10</v>
      </c>
      <c r="H20" s="44">
        <v>3</v>
      </c>
      <c r="I20" s="44">
        <v>2</v>
      </c>
      <c r="J20" s="44">
        <v>2</v>
      </c>
      <c r="K20" s="44">
        <v>0</v>
      </c>
      <c r="L20" s="44">
        <v>2</v>
      </c>
      <c r="M20" s="45">
        <v>1</v>
      </c>
      <c r="N20" s="46">
        <v>1</v>
      </c>
    </row>
    <row r="21" spans="1:16" ht="19.8">
      <c r="A21" s="220" t="s">
        <v>127</v>
      </c>
      <c r="B21" s="195">
        <v>19</v>
      </c>
      <c r="C21" s="196">
        <v>930</v>
      </c>
      <c r="D21" s="196">
        <v>846</v>
      </c>
      <c r="E21" s="196">
        <v>983</v>
      </c>
      <c r="F21" s="22">
        <f t="shared" si="0"/>
        <v>1829</v>
      </c>
      <c r="G21" s="43">
        <v>9</v>
      </c>
      <c r="H21" s="44">
        <v>3</v>
      </c>
      <c r="I21" s="44">
        <v>0</v>
      </c>
      <c r="J21" s="44">
        <v>1</v>
      </c>
      <c r="K21" s="44">
        <v>0</v>
      </c>
      <c r="L21" s="44">
        <v>1</v>
      </c>
      <c r="M21" s="45">
        <v>0</v>
      </c>
      <c r="N21" s="46">
        <v>0</v>
      </c>
    </row>
    <row r="22" spans="1:16" ht="19.8">
      <c r="A22" s="220" t="s">
        <v>128</v>
      </c>
      <c r="B22" s="195">
        <v>13</v>
      </c>
      <c r="C22" s="196">
        <v>546</v>
      </c>
      <c r="D22" s="196">
        <v>529</v>
      </c>
      <c r="E22" s="196">
        <v>573</v>
      </c>
      <c r="F22" s="22">
        <f t="shared" si="0"/>
        <v>1102</v>
      </c>
      <c r="G22" s="43">
        <v>0</v>
      </c>
      <c r="H22" s="44">
        <v>5</v>
      </c>
      <c r="I22" s="44">
        <v>1</v>
      </c>
      <c r="J22" s="44">
        <v>1</v>
      </c>
      <c r="K22" s="44">
        <v>0</v>
      </c>
      <c r="L22" s="44">
        <v>0</v>
      </c>
      <c r="M22" s="45">
        <v>1</v>
      </c>
      <c r="N22" s="46">
        <v>0</v>
      </c>
      <c r="O22" s="35"/>
      <c r="P22" s="35"/>
    </row>
    <row r="23" spans="1:16" ht="19.8">
      <c r="A23" s="220" t="s">
        <v>129</v>
      </c>
      <c r="B23" s="195">
        <v>14</v>
      </c>
      <c r="C23" s="196">
        <v>517</v>
      </c>
      <c r="D23" s="196">
        <v>475</v>
      </c>
      <c r="E23" s="196">
        <v>552</v>
      </c>
      <c r="F23" s="22">
        <f t="shared" si="0"/>
        <v>1027</v>
      </c>
      <c r="G23" s="43">
        <v>7</v>
      </c>
      <c r="H23" s="44">
        <v>9</v>
      </c>
      <c r="I23" s="44">
        <v>1</v>
      </c>
      <c r="J23" s="44">
        <v>1</v>
      </c>
      <c r="K23" s="44">
        <v>0</v>
      </c>
      <c r="L23" s="44">
        <v>3</v>
      </c>
      <c r="M23" s="45">
        <v>1</v>
      </c>
      <c r="N23" s="46">
        <v>0</v>
      </c>
    </row>
    <row r="24" spans="1:16" ht="19.8">
      <c r="A24" s="220" t="s">
        <v>130</v>
      </c>
      <c r="B24" s="195">
        <v>16</v>
      </c>
      <c r="C24" s="196">
        <v>581</v>
      </c>
      <c r="D24" s="196">
        <v>563</v>
      </c>
      <c r="E24" s="196">
        <v>639</v>
      </c>
      <c r="F24" s="22">
        <f t="shared" si="0"/>
        <v>1202</v>
      </c>
      <c r="G24" s="43">
        <v>13</v>
      </c>
      <c r="H24" s="44">
        <v>9</v>
      </c>
      <c r="I24" s="44">
        <v>0</v>
      </c>
      <c r="J24" s="44">
        <v>0</v>
      </c>
      <c r="K24" s="44">
        <v>0</v>
      </c>
      <c r="L24" s="44">
        <v>1</v>
      </c>
      <c r="M24" s="45">
        <v>1</v>
      </c>
      <c r="N24" s="46">
        <v>0</v>
      </c>
    </row>
    <row r="25" spans="1:16" ht="19.8">
      <c r="A25" s="219" t="s">
        <v>98</v>
      </c>
      <c r="B25" s="22">
        <f t="shared" ref="B25:N25" si="1">SUM(B5:B24)</f>
        <v>258</v>
      </c>
      <c r="C25" s="22">
        <f t="shared" si="1"/>
        <v>13909</v>
      </c>
      <c r="D25" s="22">
        <f t="shared" si="1"/>
        <v>12673</v>
      </c>
      <c r="E25" s="22">
        <f t="shared" si="1"/>
        <v>14467</v>
      </c>
      <c r="F25" s="22">
        <f t="shared" si="1"/>
        <v>27140</v>
      </c>
      <c r="G25" s="22">
        <f t="shared" si="1"/>
        <v>174</v>
      </c>
      <c r="H25" s="22">
        <f t="shared" si="1"/>
        <v>151</v>
      </c>
      <c r="I25" s="22">
        <f t="shared" si="1"/>
        <v>36</v>
      </c>
      <c r="J25" s="22">
        <f t="shared" si="1"/>
        <v>36</v>
      </c>
      <c r="K25" s="22">
        <f t="shared" si="1"/>
        <v>7</v>
      </c>
      <c r="L25" s="22">
        <f t="shared" si="1"/>
        <v>25</v>
      </c>
      <c r="M25" s="23">
        <f t="shared" si="1"/>
        <v>11</v>
      </c>
      <c r="N25" s="26">
        <f t="shared" si="1"/>
        <v>8</v>
      </c>
    </row>
    <row r="26" spans="1:16" s="3" customFormat="1" ht="26.25" customHeight="1">
      <c r="A26" s="238" t="s">
        <v>8</v>
      </c>
      <c r="B26" s="239"/>
      <c r="C26" s="61">
        <f>C25</f>
        <v>13909</v>
      </c>
      <c r="D26" s="61" t="s">
        <v>0</v>
      </c>
      <c r="E26" s="61" t="s">
        <v>9</v>
      </c>
      <c r="F26" s="61"/>
      <c r="G26" s="61">
        <f>F25</f>
        <v>27140</v>
      </c>
      <c r="H26" s="61" t="s">
        <v>10</v>
      </c>
      <c r="I26" s="61"/>
      <c r="J26" s="61"/>
      <c r="K26" s="61" t="s">
        <v>133</v>
      </c>
      <c r="L26" s="61"/>
      <c r="M26" s="68"/>
      <c r="N26" s="69"/>
      <c r="O26" s="15"/>
    </row>
    <row r="27" spans="1:16" s="3" customFormat="1" ht="26.25" customHeight="1">
      <c r="A27" s="238" t="s">
        <v>96</v>
      </c>
      <c r="B27" s="239"/>
      <c r="C27" s="62" t="str">
        <f ca="1">INDIRECT(H27,TRUE)</f>
        <v>新生</v>
      </c>
      <c r="D27" s="144" t="s">
        <v>88</v>
      </c>
      <c r="E27" s="145">
        <f>MAX(C5:C24)</f>
        <v>1981</v>
      </c>
      <c r="F27" s="146">
        <f>MAX(F5:F24)</f>
        <v>3989</v>
      </c>
      <c r="G27" s="199"/>
      <c r="H27" s="149" t="str">
        <f>ADDRESS(MATCH(MAX(F5:F24),F5:F24,0)+4,1)</f>
        <v>$A$10</v>
      </c>
      <c r="I27" s="199"/>
      <c r="J27" s="199"/>
      <c r="K27" s="199"/>
      <c r="L27" s="199"/>
      <c r="M27" s="142"/>
      <c r="N27" s="143"/>
    </row>
    <row r="28" spans="1:16" s="3" customFormat="1" ht="26.25" customHeight="1">
      <c r="A28" s="238" t="s">
        <v>97</v>
      </c>
      <c r="B28" s="239"/>
      <c r="C28" s="197" t="str">
        <f ca="1">INDIRECT(H28,TRUE)</f>
        <v>後金</v>
      </c>
      <c r="D28" s="198" t="s">
        <v>88</v>
      </c>
      <c r="E28" s="147">
        <f>MIN(C5:C24)</f>
        <v>295</v>
      </c>
      <c r="F28" s="148">
        <f>MIN(F5:F24)</f>
        <v>652</v>
      </c>
      <c r="G28" s="199"/>
      <c r="H28" s="149" t="str">
        <f>ADDRESS(MATCH(MIN(F5:F24),F5:F24,0)+4,1)</f>
        <v>$A$11</v>
      </c>
      <c r="I28" s="199"/>
      <c r="J28" s="199"/>
      <c r="K28" s="199"/>
      <c r="L28" s="199"/>
      <c r="M28" s="142"/>
      <c r="N28" s="143"/>
    </row>
    <row r="29" spans="1:16" s="4" customFormat="1" ht="24.9" customHeight="1">
      <c r="A29" s="246" t="s">
        <v>11</v>
      </c>
      <c r="B29" s="247"/>
      <c r="C29" s="234">
        <f>SUM(G29:G30)</f>
        <v>140</v>
      </c>
      <c r="D29" s="236" t="s">
        <v>10</v>
      </c>
      <c r="E29" s="199" t="s">
        <v>12</v>
      </c>
      <c r="F29" s="199"/>
      <c r="G29" s="199">
        <v>75</v>
      </c>
      <c r="H29" s="199" t="s">
        <v>10</v>
      </c>
      <c r="I29" s="199"/>
      <c r="J29" s="199"/>
      <c r="K29" s="81"/>
      <c r="L29" s="81"/>
      <c r="M29" s="82"/>
      <c r="N29" s="83"/>
      <c r="O29" s="16"/>
    </row>
    <row r="30" spans="1:16" s="5" customFormat="1" ht="24.9" customHeight="1">
      <c r="A30" s="248"/>
      <c r="B30" s="249"/>
      <c r="C30" s="235"/>
      <c r="D30" s="237"/>
      <c r="E30" s="89" t="s">
        <v>13</v>
      </c>
      <c r="F30" s="89"/>
      <c r="G30" s="89">
        <v>65</v>
      </c>
      <c r="H30" s="89" t="s">
        <v>10</v>
      </c>
      <c r="I30" s="89"/>
      <c r="J30" s="89"/>
      <c r="K30" s="90"/>
      <c r="L30" s="90"/>
      <c r="M30" s="91"/>
      <c r="N30" s="92"/>
      <c r="O30" s="17"/>
    </row>
    <row r="31" spans="1:16" s="5" customFormat="1" ht="24.9" customHeight="1">
      <c r="A31" s="246" t="s">
        <v>17</v>
      </c>
      <c r="B31" s="250"/>
      <c r="C31" s="253">
        <f>K25</f>
        <v>7</v>
      </c>
      <c r="D31" s="253" t="s">
        <v>10</v>
      </c>
      <c r="E31" s="205" t="s">
        <v>100</v>
      </c>
      <c r="F31" s="199"/>
      <c r="G31" s="199"/>
      <c r="H31" s="199"/>
      <c r="I31" s="199"/>
      <c r="J31" s="199"/>
      <c r="K31" s="206"/>
      <c r="L31" s="206"/>
      <c r="M31" s="207"/>
      <c r="N31" s="208"/>
      <c r="O31" s="17"/>
    </row>
    <row r="32" spans="1:16" s="6" customFormat="1" ht="24.9" customHeight="1">
      <c r="A32" s="251"/>
      <c r="B32" s="252"/>
      <c r="C32" s="254"/>
      <c r="D32" s="254"/>
      <c r="E32" s="70" t="s">
        <v>179</v>
      </c>
      <c r="F32" s="203"/>
      <c r="G32" s="203"/>
      <c r="H32" s="203"/>
      <c r="I32" s="203"/>
      <c r="J32" s="203"/>
      <c r="K32" s="203"/>
      <c r="L32" s="203"/>
      <c r="M32" s="203"/>
      <c r="N32" s="204"/>
    </row>
    <row r="33" spans="1:15" s="7" customFormat="1" ht="26.25" customHeight="1">
      <c r="A33" s="238" t="s">
        <v>15</v>
      </c>
      <c r="B33" s="239"/>
      <c r="C33" s="61">
        <f>L25</f>
        <v>25</v>
      </c>
      <c r="D33" s="61" t="s">
        <v>10</v>
      </c>
      <c r="E33" s="61"/>
      <c r="F33" s="61"/>
      <c r="G33" s="62"/>
      <c r="H33" s="61"/>
      <c r="I33" s="61"/>
      <c r="J33" s="61"/>
      <c r="K33" s="63"/>
      <c r="L33" s="63"/>
      <c r="M33" s="64"/>
      <c r="N33" s="65"/>
      <c r="O33" s="18"/>
    </row>
    <row r="34" spans="1:15" s="8" customFormat="1" ht="26.25" customHeight="1">
      <c r="A34" s="238" t="s">
        <v>14</v>
      </c>
      <c r="B34" s="239"/>
      <c r="C34" s="61">
        <f>M25</f>
        <v>11</v>
      </c>
      <c r="D34" s="61" t="s">
        <v>24</v>
      </c>
      <c r="E34" s="61" t="s">
        <v>180</v>
      </c>
      <c r="F34" s="61"/>
      <c r="G34" s="61"/>
      <c r="H34" s="61"/>
      <c r="I34" s="61"/>
      <c r="J34" s="61"/>
      <c r="K34" s="63"/>
      <c r="L34" s="63"/>
      <c r="M34" s="64"/>
      <c r="N34" s="65"/>
      <c r="O34" s="19"/>
    </row>
    <row r="35" spans="1:15" s="9" customFormat="1" ht="26.25" customHeight="1">
      <c r="A35" s="244" t="s">
        <v>110</v>
      </c>
      <c r="B35" s="245"/>
      <c r="C35" s="61">
        <f>N25</f>
        <v>8</v>
      </c>
      <c r="D35" s="61" t="s">
        <v>24</v>
      </c>
      <c r="E35" s="61" t="s">
        <v>180</v>
      </c>
      <c r="F35" s="61"/>
      <c r="G35" s="61"/>
      <c r="H35" s="61"/>
      <c r="I35" s="61"/>
      <c r="J35" s="61"/>
      <c r="K35" s="63"/>
      <c r="L35" s="63"/>
      <c r="M35" s="64"/>
      <c r="N35" s="65"/>
      <c r="O35" s="20"/>
    </row>
    <row r="36" spans="1:15" s="7" customFormat="1" ht="26.25" customHeight="1">
      <c r="A36" s="238" t="s">
        <v>95</v>
      </c>
      <c r="B36" s="239"/>
      <c r="C36" s="61">
        <f>G25</f>
        <v>174</v>
      </c>
      <c r="D36" s="72" t="s">
        <v>10</v>
      </c>
      <c r="E36" s="61" t="s">
        <v>16</v>
      </c>
      <c r="F36" s="61"/>
      <c r="G36" s="61">
        <f>H25</f>
        <v>151</v>
      </c>
      <c r="H36" s="72" t="s">
        <v>10</v>
      </c>
      <c r="I36" s="61"/>
      <c r="J36" s="61"/>
      <c r="K36" s="63"/>
      <c r="L36" s="63"/>
      <c r="M36" s="64"/>
      <c r="N36" s="65"/>
      <c r="O36" s="18"/>
    </row>
    <row r="37" spans="1:15" s="10" customFormat="1" ht="26.25" customHeight="1" thickBot="1">
      <c r="A37" s="242" t="str">
        <f>IF(C37&gt;0," 本月戶數增加","本月戶數減少")</f>
        <v>本月戶數減少</v>
      </c>
      <c r="B37" s="243"/>
      <c r="C37" s="73">
        <f>C25-'11302'!C25</f>
        <v>-8</v>
      </c>
      <c r="D37" s="221" t="str">
        <f>IF(E37&gt;0,"男增加","男減少")</f>
        <v>男增加</v>
      </c>
      <c r="E37" s="74">
        <f>D25-'11302'!D25</f>
        <v>10</v>
      </c>
      <c r="F37" s="75" t="str">
        <f>IF(G37&gt;0,"女增加","女減少")</f>
        <v>女減少</v>
      </c>
      <c r="G37" s="74">
        <f>E25-'11302'!E25</f>
        <v>-5</v>
      </c>
      <c r="H37" s="76"/>
      <c r="I37" s="243" t="str">
        <f>IF(K37&gt;0,"總人口數增加","總人口數減少")</f>
        <v>總人口數增加</v>
      </c>
      <c r="J37" s="243"/>
      <c r="K37" s="74">
        <f>F25-'11302'!F25</f>
        <v>5</v>
      </c>
      <c r="L37" s="76"/>
      <c r="M37" s="77"/>
      <c r="N37" s="78"/>
    </row>
    <row r="38" spans="1:15">
      <c r="C38" s="2"/>
    </row>
  </sheetData>
  <mergeCells count="28">
    <mergeCell ref="A28:B28"/>
    <mergeCell ref="A1:L1"/>
    <mergeCell ref="K2:N2"/>
    <mergeCell ref="A3:A4"/>
    <mergeCell ref="B3:B4"/>
    <mergeCell ref="C3:C4"/>
    <mergeCell ref="G3:G4"/>
    <mergeCell ref="H3:H4"/>
    <mergeCell ref="I3:I4"/>
    <mergeCell ref="J3:J4"/>
    <mergeCell ref="K3:K4"/>
    <mergeCell ref="L3:L4"/>
    <mergeCell ref="M3:M4"/>
    <mergeCell ref="N3:N4"/>
    <mergeCell ref="A26:B26"/>
    <mergeCell ref="A27:B27"/>
    <mergeCell ref="I37:J37"/>
    <mergeCell ref="A29:B30"/>
    <mergeCell ref="C29:C30"/>
    <mergeCell ref="D29:D30"/>
    <mergeCell ref="A31:B32"/>
    <mergeCell ref="C31:C32"/>
    <mergeCell ref="D31:D32"/>
    <mergeCell ref="A33:B33"/>
    <mergeCell ref="A34:B34"/>
    <mergeCell ref="A35:B35"/>
    <mergeCell ref="A36:B36"/>
    <mergeCell ref="A37:B37"/>
  </mergeCells>
  <phoneticPr fontId="7" type="noConversion"/>
  <printOptions horizontalCentered="1"/>
  <pageMargins left="0.59055118110236227" right="0.39370078740157483" top="0.98425196850393704" bottom="0.98425196850393704" header="0" footer="0"/>
  <pageSetup paperSize="8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8"/>
  <sheetViews>
    <sheetView tabSelected="1" workbookViewId="0">
      <pane ySplit="4" topLeftCell="A5" activePane="bottomLeft" state="frozen"/>
      <selection pane="bottomLeft" sqref="A1:L1"/>
    </sheetView>
  </sheetViews>
  <sheetFormatPr defaultRowHeight="16.2"/>
  <cols>
    <col min="1" max="1" width="11.33203125" style="1" customWidth="1"/>
    <col min="2" max="2" width="12.44140625" customWidth="1"/>
    <col min="3" max="3" width="11.33203125" customWidth="1"/>
    <col min="4" max="6" width="9.6640625" customWidth="1"/>
    <col min="7" max="10" width="8.6640625" customWidth="1"/>
    <col min="11" max="14" width="7.6640625" customWidth="1"/>
    <col min="15" max="15" width="9" style="2"/>
  </cols>
  <sheetData>
    <row r="1" spans="1:15" ht="44.25" customHeight="1">
      <c r="A1" s="230" t="s">
        <v>106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36"/>
      <c r="N1" s="36"/>
    </row>
    <row r="2" spans="1:15" ht="28.5" customHeight="1" thickBot="1">
      <c r="A2" s="37"/>
      <c r="B2" s="38"/>
      <c r="C2" s="36"/>
      <c r="D2" s="38"/>
      <c r="E2" s="38"/>
      <c r="F2" s="38"/>
      <c r="G2" s="38"/>
      <c r="H2" s="38"/>
      <c r="I2" s="38"/>
      <c r="J2" s="28"/>
      <c r="K2" s="260" t="s">
        <v>170</v>
      </c>
      <c r="L2" s="260"/>
      <c r="M2" s="260"/>
      <c r="N2" s="260"/>
    </row>
    <row r="3" spans="1:15" ht="19.8">
      <c r="A3" s="261" t="s">
        <v>80</v>
      </c>
      <c r="B3" s="262" t="s">
        <v>81</v>
      </c>
      <c r="C3" s="262" t="s">
        <v>25</v>
      </c>
      <c r="D3" s="191" t="s">
        <v>10</v>
      </c>
      <c r="E3" s="192" t="s">
        <v>90</v>
      </c>
      <c r="F3" s="193" t="s">
        <v>91</v>
      </c>
      <c r="G3" s="262" t="s">
        <v>26</v>
      </c>
      <c r="H3" s="262" t="s">
        <v>27</v>
      </c>
      <c r="I3" s="262" t="s">
        <v>28</v>
      </c>
      <c r="J3" s="262" t="s">
        <v>29</v>
      </c>
      <c r="K3" s="262" t="s">
        <v>30</v>
      </c>
      <c r="L3" s="262" t="s">
        <v>31</v>
      </c>
      <c r="M3" s="263" t="s">
        <v>108</v>
      </c>
      <c r="N3" s="264" t="s">
        <v>109</v>
      </c>
    </row>
    <row r="4" spans="1:15" s="1" customFormat="1" ht="19.8">
      <c r="A4" s="241"/>
      <c r="B4" s="233"/>
      <c r="C4" s="233"/>
      <c r="D4" s="21" t="s">
        <v>32</v>
      </c>
      <c r="E4" s="21" t="s">
        <v>33</v>
      </c>
      <c r="F4" s="21" t="s">
        <v>82</v>
      </c>
      <c r="G4" s="233"/>
      <c r="H4" s="233"/>
      <c r="I4" s="233"/>
      <c r="J4" s="233"/>
      <c r="K4" s="233"/>
      <c r="L4" s="233"/>
      <c r="M4" s="256"/>
      <c r="N4" s="258"/>
      <c r="O4" s="14"/>
    </row>
    <row r="5" spans="1:15" ht="19.8">
      <c r="A5" s="220" t="s">
        <v>111</v>
      </c>
      <c r="B5" s="194">
        <v>9</v>
      </c>
      <c r="C5" s="196">
        <v>543</v>
      </c>
      <c r="D5" s="196">
        <v>460</v>
      </c>
      <c r="E5" s="196">
        <v>510</v>
      </c>
      <c r="F5" s="22">
        <f t="shared" ref="F5:F24" si="0">SUM(D5:E5)</f>
        <v>970</v>
      </c>
      <c r="G5" s="43">
        <v>4</v>
      </c>
      <c r="H5" s="44">
        <v>10</v>
      </c>
      <c r="I5" s="44">
        <v>1</v>
      </c>
      <c r="J5" s="44">
        <v>0</v>
      </c>
      <c r="K5" s="44">
        <v>2</v>
      </c>
      <c r="L5" s="44">
        <v>1</v>
      </c>
      <c r="M5" s="45">
        <v>0</v>
      </c>
      <c r="N5" s="46">
        <v>0</v>
      </c>
    </row>
    <row r="6" spans="1:15" ht="19.8">
      <c r="A6" s="220" t="s">
        <v>112</v>
      </c>
      <c r="B6" s="195">
        <v>9</v>
      </c>
      <c r="C6" s="196">
        <v>800</v>
      </c>
      <c r="D6" s="196">
        <v>664</v>
      </c>
      <c r="E6" s="196">
        <v>815</v>
      </c>
      <c r="F6" s="22">
        <f t="shared" si="0"/>
        <v>1479</v>
      </c>
      <c r="G6" s="43">
        <v>11</v>
      </c>
      <c r="H6" s="44">
        <v>2</v>
      </c>
      <c r="I6" s="44">
        <v>1</v>
      </c>
      <c r="J6" s="44">
        <v>2</v>
      </c>
      <c r="K6" s="44">
        <v>1</v>
      </c>
      <c r="L6" s="44">
        <v>0</v>
      </c>
      <c r="M6" s="45">
        <v>1</v>
      </c>
      <c r="N6" s="46">
        <v>1</v>
      </c>
    </row>
    <row r="7" spans="1:15" ht="19.8">
      <c r="A7" s="220" t="s">
        <v>113</v>
      </c>
      <c r="B7" s="195">
        <v>17</v>
      </c>
      <c r="C7" s="196">
        <v>701</v>
      </c>
      <c r="D7" s="196">
        <v>681</v>
      </c>
      <c r="E7" s="196">
        <v>750</v>
      </c>
      <c r="F7" s="22">
        <f t="shared" si="0"/>
        <v>1431</v>
      </c>
      <c r="G7" s="43">
        <v>2</v>
      </c>
      <c r="H7" s="44">
        <v>1</v>
      </c>
      <c r="I7" s="44">
        <v>2</v>
      </c>
      <c r="J7" s="44">
        <v>3</v>
      </c>
      <c r="K7" s="44">
        <v>0</v>
      </c>
      <c r="L7" s="44">
        <v>4</v>
      </c>
      <c r="M7" s="45">
        <v>0</v>
      </c>
      <c r="N7" s="46">
        <v>0</v>
      </c>
    </row>
    <row r="8" spans="1:15" ht="19.8">
      <c r="A8" s="220" t="s">
        <v>114</v>
      </c>
      <c r="B8" s="195">
        <v>8</v>
      </c>
      <c r="C8" s="196">
        <v>421</v>
      </c>
      <c r="D8" s="196">
        <v>401</v>
      </c>
      <c r="E8" s="196">
        <v>456</v>
      </c>
      <c r="F8" s="22">
        <f t="shared" si="0"/>
        <v>857</v>
      </c>
      <c r="G8" s="43">
        <v>4</v>
      </c>
      <c r="H8" s="44">
        <v>4</v>
      </c>
      <c r="I8" s="44">
        <v>0</v>
      </c>
      <c r="J8" s="44">
        <v>0</v>
      </c>
      <c r="K8" s="44">
        <v>0</v>
      </c>
      <c r="L8" s="44">
        <v>1</v>
      </c>
      <c r="M8" s="45">
        <v>0</v>
      </c>
      <c r="N8" s="46">
        <v>0</v>
      </c>
    </row>
    <row r="9" spans="1:15" ht="19.8">
      <c r="A9" s="220" t="s">
        <v>115</v>
      </c>
      <c r="B9" s="195">
        <v>12</v>
      </c>
      <c r="C9" s="196">
        <v>518</v>
      </c>
      <c r="D9" s="196">
        <v>469</v>
      </c>
      <c r="E9" s="196">
        <v>542</v>
      </c>
      <c r="F9" s="22">
        <f t="shared" si="0"/>
        <v>1011</v>
      </c>
      <c r="G9" s="43">
        <v>1</v>
      </c>
      <c r="H9" s="44">
        <v>6</v>
      </c>
      <c r="I9" s="44">
        <v>3</v>
      </c>
      <c r="J9" s="44">
        <v>7</v>
      </c>
      <c r="K9" s="44">
        <v>0</v>
      </c>
      <c r="L9" s="44">
        <v>1</v>
      </c>
      <c r="M9" s="45">
        <v>0</v>
      </c>
      <c r="N9" s="46">
        <v>0</v>
      </c>
    </row>
    <row r="10" spans="1:15" ht="19.8">
      <c r="A10" s="220" t="s">
        <v>116</v>
      </c>
      <c r="B10" s="195">
        <v>28</v>
      </c>
      <c r="C10" s="196">
        <v>1985</v>
      </c>
      <c r="D10" s="196">
        <v>1861</v>
      </c>
      <c r="E10" s="196">
        <v>2129</v>
      </c>
      <c r="F10" s="22">
        <f t="shared" si="0"/>
        <v>3990</v>
      </c>
      <c r="G10" s="43">
        <v>22</v>
      </c>
      <c r="H10" s="44">
        <v>22</v>
      </c>
      <c r="I10" s="44">
        <v>4</v>
      </c>
      <c r="J10" s="44">
        <v>2</v>
      </c>
      <c r="K10" s="44">
        <v>2</v>
      </c>
      <c r="L10" s="44">
        <v>3</v>
      </c>
      <c r="M10" s="45">
        <v>2</v>
      </c>
      <c r="N10" s="46">
        <v>0</v>
      </c>
    </row>
    <row r="11" spans="1:15" ht="19.8">
      <c r="A11" s="220" t="s">
        <v>117</v>
      </c>
      <c r="B11" s="195">
        <v>10</v>
      </c>
      <c r="C11" s="196">
        <v>292</v>
      </c>
      <c r="D11" s="196">
        <v>335</v>
      </c>
      <c r="E11" s="196">
        <v>315</v>
      </c>
      <c r="F11" s="22">
        <f t="shared" si="0"/>
        <v>650</v>
      </c>
      <c r="G11" s="43">
        <v>2</v>
      </c>
      <c r="H11" s="44">
        <v>1</v>
      </c>
      <c r="I11" s="44">
        <v>1</v>
      </c>
      <c r="J11" s="44">
        <v>2</v>
      </c>
      <c r="K11" s="44">
        <v>0</v>
      </c>
      <c r="L11" s="44">
        <v>2</v>
      </c>
      <c r="M11" s="45">
        <v>0</v>
      </c>
      <c r="N11" s="46">
        <v>0</v>
      </c>
    </row>
    <row r="12" spans="1:15" ht="19.8">
      <c r="A12" s="220" t="s">
        <v>118</v>
      </c>
      <c r="B12" s="195">
        <v>11</v>
      </c>
      <c r="C12" s="196">
        <v>745</v>
      </c>
      <c r="D12" s="196">
        <v>628</v>
      </c>
      <c r="E12" s="196">
        <v>707</v>
      </c>
      <c r="F12" s="22">
        <f t="shared" si="0"/>
        <v>1335</v>
      </c>
      <c r="G12" s="43">
        <v>5</v>
      </c>
      <c r="H12" s="44">
        <v>5</v>
      </c>
      <c r="I12" s="44">
        <v>7</v>
      </c>
      <c r="J12" s="44">
        <v>2</v>
      </c>
      <c r="K12" s="44">
        <v>0</v>
      </c>
      <c r="L12" s="44">
        <v>1</v>
      </c>
      <c r="M12" s="45">
        <v>1</v>
      </c>
      <c r="N12" s="46">
        <v>1</v>
      </c>
    </row>
    <row r="13" spans="1:15" ht="19.8">
      <c r="A13" s="220" t="s">
        <v>119</v>
      </c>
      <c r="B13" s="195">
        <v>13</v>
      </c>
      <c r="C13" s="196">
        <v>1175</v>
      </c>
      <c r="D13" s="196">
        <v>954</v>
      </c>
      <c r="E13" s="196">
        <v>1176</v>
      </c>
      <c r="F13" s="22">
        <f t="shared" si="0"/>
        <v>2130</v>
      </c>
      <c r="G13" s="43">
        <v>18</v>
      </c>
      <c r="H13" s="44">
        <v>15</v>
      </c>
      <c r="I13" s="44">
        <v>2</v>
      </c>
      <c r="J13" s="44">
        <v>3</v>
      </c>
      <c r="K13" s="44">
        <v>0</v>
      </c>
      <c r="L13" s="44">
        <v>1</v>
      </c>
      <c r="M13" s="45">
        <v>3</v>
      </c>
      <c r="N13" s="46">
        <v>1</v>
      </c>
    </row>
    <row r="14" spans="1:15" ht="19.8">
      <c r="A14" s="220" t="s">
        <v>120</v>
      </c>
      <c r="B14" s="195">
        <v>9</v>
      </c>
      <c r="C14" s="196">
        <v>504</v>
      </c>
      <c r="D14" s="196">
        <v>406</v>
      </c>
      <c r="E14" s="196">
        <v>524</v>
      </c>
      <c r="F14" s="22">
        <f t="shared" si="0"/>
        <v>930</v>
      </c>
      <c r="G14" s="43">
        <v>9</v>
      </c>
      <c r="H14" s="44">
        <v>4</v>
      </c>
      <c r="I14" s="44">
        <v>1</v>
      </c>
      <c r="J14" s="44">
        <v>4</v>
      </c>
      <c r="K14" s="44">
        <v>1</v>
      </c>
      <c r="L14" s="44">
        <v>1</v>
      </c>
      <c r="M14" s="45">
        <v>0</v>
      </c>
      <c r="N14" s="46">
        <v>0</v>
      </c>
    </row>
    <row r="15" spans="1:15" ht="19.8">
      <c r="A15" s="220" t="s">
        <v>121</v>
      </c>
      <c r="B15" s="195">
        <v>10</v>
      </c>
      <c r="C15" s="196">
        <v>546</v>
      </c>
      <c r="D15" s="196">
        <v>522</v>
      </c>
      <c r="E15" s="196">
        <v>602</v>
      </c>
      <c r="F15" s="22">
        <f t="shared" si="0"/>
        <v>1124</v>
      </c>
      <c r="G15" s="43">
        <v>12</v>
      </c>
      <c r="H15" s="44">
        <v>2</v>
      </c>
      <c r="I15" s="44">
        <v>1</v>
      </c>
      <c r="J15" s="44">
        <v>0</v>
      </c>
      <c r="K15" s="44">
        <v>1</v>
      </c>
      <c r="L15" s="44">
        <v>0</v>
      </c>
      <c r="M15" s="45">
        <v>0</v>
      </c>
      <c r="N15" s="46">
        <v>0</v>
      </c>
    </row>
    <row r="16" spans="1:15" ht="19.8">
      <c r="A16" s="220" t="s">
        <v>122</v>
      </c>
      <c r="B16" s="195">
        <v>13</v>
      </c>
      <c r="C16" s="196">
        <v>626</v>
      </c>
      <c r="D16" s="196">
        <v>641</v>
      </c>
      <c r="E16" s="196">
        <v>511</v>
      </c>
      <c r="F16" s="22">
        <f t="shared" si="0"/>
        <v>1152</v>
      </c>
      <c r="G16" s="43">
        <v>5</v>
      </c>
      <c r="H16" s="44">
        <v>13</v>
      </c>
      <c r="I16" s="44">
        <v>7</v>
      </c>
      <c r="J16" s="44">
        <v>1</v>
      </c>
      <c r="K16" s="44">
        <v>0</v>
      </c>
      <c r="L16" s="44">
        <v>2</v>
      </c>
      <c r="M16" s="45">
        <v>0</v>
      </c>
      <c r="N16" s="46">
        <v>0</v>
      </c>
    </row>
    <row r="17" spans="1:16" ht="19.8">
      <c r="A17" s="220" t="s">
        <v>123</v>
      </c>
      <c r="B17" s="195">
        <v>9</v>
      </c>
      <c r="C17" s="196">
        <v>505</v>
      </c>
      <c r="D17" s="196">
        <v>474</v>
      </c>
      <c r="E17" s="196">
        <v>523</v>
      </c>
      <c r="F17" s="22">
        <f t="shared" si="0"/>
        <v>997</v>
      </c>
      <c r="G17" s="43">
        <v>6</v>
      </c>
      <c r="H17" s="44">
        <v>1</v>
      </c>
      <c r="I17" s="44">
        <v>0</v>
      </c>
      <c r="J17" s="44">
        <v>0</v>
      </c>
      <c r="K17" s="44">
        <v>0</v>
      </c>
      <c r="L17" s="44">
        <v>0</v>
      </c>
      <c r="M17" s="45">
        <v>0</v>
      </c>
      <c r="N17" s="46">
        <v>1</v>
      </c>
    </row>
    <row r="18" spans="1:16" ht="19.8">
      <c r="A18" s="220" t="s">
        <v>124</v>
      </c>
      <c r="B18" s="195">
        <v>18</v>
      </c>
      <c r="C18" s="196">
        <v>762</v>
      </c>
      <c r="D18" s="196">
        <v>706</v>
      </c>
      <c r="E18" s="196">
        <v>881</v>
      </c>
      <c r="F18" s="22">
        <f t="shared" si="0"/>
        <v>1587</v>
      </c>
      <c r="G18" s="43">
        <v>7</v>
      </c>
      <c r="H18" s="44">
        <v>8</v>
      </c>
      <c r="I18" s="44">
        <v>1</v>
      </c>
      <c r="J18" s="44">
        <v>4</v>
      </c>
      <c r="K18" s="44">
        <v>0</v>
      </c>
      <c r="L18" s="44">
        <v>1</v>
      </c>
      <c r="M18" s="45">
        <v>1</v>
      </c>
      <c r="N18" s="46">
        <v>0</v>
      </c>
    </row>
    <row r="19" spans="1:16" ht="19.8">
      <c r="A19" s="220" t="s">
        <v>125</v>
      </c>
      <c r="B19" s="195">
        <v>11</v>
      </c>
      <c r="C19" s="196">
        <v>670</v>
      </c>
      <c r="D19" s="196">
        <v>552</v>
      </c>
      <c r="E19" s="196">
        <v>695</v>
      </c>
      <c r="F19" s="22">
        <f t="shared" si="0"/>
        <v>1247</v>
      </c>
      <c r="G19" s="43">
        <v>5</v>
      </c>
      <c r="H19" s="44">
        <v>5</v>
      </c>
      <c r="I19" s="44">
        <v>0</v>
      </c>
      <c r="J19" s="44">
        <v>0</v>
      </c>
      <c r="K19" s="44">
        <v>0</v>
      </c>
      <c r="L19" s="44">
        <v>1</v>
      </c>
      <c r="M19" s="45">
        <v>0</v>
      </c>
      <c r="N19" s="46">
        <v>0</v>
      </c>
    </row>
    <row r="20" spans="1:16" ht="19.8">
      <c r="A20" s="220" t="s">
        <v>126</v>
      </c>
      <c r="B20" s="195">
        <v>9</v>
      </c>
      <c r="C20" s="196">
        <v>541</v>
      </c>
      <c r="D20" s="196">
        <v>517</v>
      </c>
      <c r="E20" s="196">
        <v>575</v>
      </c>
      <c r="F20" s="22">
        <f t="shared" si="0"/>
        <v>1092</v>
      </c>
      <c r="G20" s="43">
        <v>4</v>
      </c>
      <c r="H20" s="44">
        <v>4</v>
      </c>
      <c r="I20" s="44">
        <v>0</v>
      </c>
      <c r="J20" s="44">
        <v>0</v>
      </c>
      <c r="K20" s="44">
        <v>0</v>
      </c>
      <c r="L20" s="44">
        <v>1</v>
      </c>
      <c r="M20" s="45">
        <v>0</v>
      </c>
      <c r="N20" s="46">
        <v>0</v>
      </c>
    </row>
    <row r="21" spans="1:16" ht="19.8">
      <c r="A21" s="220" t="s">
        <v>127</v>
      </c>
      <c r="B21" s="195">
        <v>19</v>
      </c>
      <c r="C21" s="196">
        <v>929</v>
      </c>
      <c r="D21" s="196">
        <v>843</v>
      </c>
      <c r="E21" s="196">
        <v>984</v>
      </c>
      <c r="F21" s="22">
        <f t="shared" si="0"/>
        <v>1827</v>
      </c>
      <c r="G21" s="43">
        <v>5</v>
      </c>
      <c r="H21" s="44">
        <v>8</v>
      </c>
      <c r="I21" s="44">
        <v>0</v>
      </c>
      <c r="J21" s="44">
        <v>0</v>
      </c>
      <c r="K21" s="44">
        <v>1</v>
      </c>
      <c r="L21" s="44">
        <v>0</v>
      </c>
      <c r="M21" s="45">
        <v>0</v>
      </c>
      <c r="N21" s="46">
        <v>0</v>
      </c>
    </row>
    <row r="22" spans="1:16" ht="19.8">
      <c r="A22" s="220" t="s">
        <v>128</v>
      </c>
      <c r="B22" s="195">
        <v>13</v>
      </c>
      <c r="C22" s="196">
        <v>541</v>
      </c>
      <c r="D22" s="196">
        <v>524</v>
      </c>
      <c r="E22" s="196">
        <v>570</v>
      </c>
      <c r="F22" s="22">
        <f t="shared" si="0"/>
        <v>1094</v>
      </c>
      <c r="G22" s="43">
        <v>2</v>
      </c>
      <c r="H22" s="44">
        <v>9</v>
      </c>
      <c r="I22" s="44">
        <v>0</v>
      </c>
      <c r="J22" s="44">
        <v>1</v>
      </c>
      <c r="K22" s="44">
        <v>0</v>
      </c>
      <c r="L22" s="44">
        <v>0</v>
      </c>
      <c r="M22" s="45">
        <v>0</v>
      </c>
      <c r="N22" s="46">
        <v>0</v>
      </c>
      <c r="O22" s="35"/>
      <c r="P22" s="35"/>
    </row>
    <row r="23" spans="1:16" ht="19.8">
      <c r="A23" s="220" t="s">
        <v>129</v>
      </c>
      <c r="B23" s="195">
        <v>14</v>
      </c>
      <c r="C23" s="196">
        <v>518</v>
      </c>
      <c r="D23" s="196">
        <v>478</v>
      </c>
      <c r="E23" s="196">
        <v>552</v>
      </c>
      <c r="F23" s="22">
        <f t="shared" si="0"/>
        <v>1030</v>
      </c>
      <c r="G23" s="43">
        <v>7</v>
      </c>
      <c r="H23" s="44">
        <v>4</v>
      </c>
      <c r="I23" s="44">
        <v>0</v>
      </c>
      <c r="J23" s="44">
        <v>0</v>
      </c>
      <c r="K23" s="44">
        <v>0</v>
      </c>
      <c r="L23" s="44">
        <v>0</v>
      </c>
      <c r="M23" s="45">
        <v>0</v>
      </c>
      <c r="N23" s="46">
        <v>0</v>
      </c>
    </row>
    <row r="24" spans="1:16" ht="19.8">
      <c r="A24" s="220" t="s">
        <v>130</v>
      </c>
      <c r="B24" s="195">
        <v>16</v>
      </c>
      <c r="C24" s="196">
        <v>583</v>
      </c>
      <c r="D24" s="196">
        <v>562</v>
      </c>
      <c r="E24" s="196">
        <v>643</v>
      </c>
      <c r="F24" s="22">
        <f t="shared" si="0"/>
        <v>1205</v>
      </c>
      <c r="G24" s="43">
        <v>7</v>
      </c>
      <c r="H24" s="44">
        <v>3</v>
      </c>
      <c r="I24" s="44">
        <v>1</v>
      </c>
      <c r="J24" s="44">
        <v>1</v>
      </c>
      <c r="K24" s="44">
        <v>2</v>
      </c>
      <c r="L24" s="44">
        <v>3</v>
      </c>
      <c r="M24" s="45">
        <v>1</v>
      </c>
      <c r="N24" s="46">
        <v>0</v>
      </c>
    </row>
    <row r="25" spans="1:16" ht="19.8">
      <c r="A25" s="219" t="s">
        <v>98</v>
      </c>
      <c r="B25" s="22">
        <f t="shared" ref="B25:N25" si="1">SUM(B5:B24)</f>
        <v>258</v>
      </c>
      <c r="C25" s="22">
        <f t="shared" si="1"/>
        <v>13905</v>
      </c>
      <c r="D25" s="22">
        <f t="shared" si="1"/>
        <v>12678</v>
      </c>
      <c r="E25" s="22">
        <f t="shared" si="1"/>
        <v>14460</v>
      </c>
      <c r="F25" s="22">
        <f t="shared" si="1"/>
        <v>27138</v>
      </c>
      <c r="G25" s="22">
        <f t="shared" si="1"/>
        <v>138</v>
      </c>
      <c r="H25" s="22">
        <f t="shared" si="1"/>
        <v>127</v>
      </c>
      <c r="I25" s="22">
        <f t="shared" si="1"/>
        <v>32</v>
      </c>
      <c r="J25" s="22">
        <f t="shared" si="1"/>
        <v>32</v>
      </c>
      <c r="K25" s="22">
        <f t="shared" si="1"/>
        <v>10</v>
      </c>
      <c r="L25" s="22">
        <f t="shared" si="1"/>
        <v>23</v>
      </c>
      <c r="M25" s="23">
        <f t="shared" si="1"/>
        <v>9</v>
      </c>
      <c r="N25" s="26">
        <f t="shared" si="1"/>
        <v>4</v>
      </c>
    </row>
    <row r="26" spans="1:16" s="3" customFormat="1" ht="26.25" customHeight="1">
      <c r="A26" s="238" t="s">
        <v>34</v>
      </c>
      <c r="B26" s="239"/>
      <c r="C26" s="61">
        <f>C25</f>
        <v>13905</v>
      </c>
      <c r="D26" s="61" t="s">
        <v>35</v>
      </c>
      <c r="E26" s="61" t="s">
        <v>36</v>
      </c>
      <c r="F26" s="61"/>
      <c r="G26" s="61">
        <f>F25</f>
        <v>27138</v>
      </c>
      <c r="H26" s="61" t="s">
        <v>37</v>
      </c>
      <c r="I26" s="61"/>
      <c r="J26" s="61"/>
      <c r="K26" s="61" t="s">
        <v>135</v>
      </c>
      <c r="L26" s="61"/>
      <c r="M26" s="68"/>
      <c r="N26" s="69"/>
      <c r="O26" s="15"/>
    </row>
    <row r="27" spans="1:16" s="3" customFormat="1" ht="26.25" customHeight="1">
      <c r="A27" s="238" t="s">
        <v>96</v>
      </c>
      <c r="B27" s="239"/>
      <c r="C27" s="62" t="str">
        <f ca="1">INDIRECT(H27,TRUE)</f>
        <v>新生</v>
      </c>
      <c r="D27" s="144" t="s">
        <v>88</v>
      </c>
      <c r="E27" s="145">
        <f>MAX(C5:C24)</f>
        <v>1985</v>
      </c>
      <c r="F27" s="146">
        <f>MAX(F5:F24)</f>
        <v>3990</v>
      </c>
      <c r="G27" s="88"/>
      <c r="H27" s="149" t="str">
        <f>ADDRESS(MATCH(MAX(F5:F24),F5:F24,0)+4,1)</f>
        <v>$A$10</v>
      </c>
      <c r="I27" s="88"/>
      <c r="J27" s="88"/>
      <c r="K27" s="88"/>
      <c r="L27" s="88"/>
      <c r="M27" s="142"/>
      <c r="N27" s="143"/>
    </row>
    <row r="28" spans="1:16" s="3" customFormat="1" ht="26.25" customHeight="1">
      <c r="A28" s="238" t="s">
        <v>97</v>
      </c>
      <c r="B28" s="239"/>
      <c r="C28" s="152" t="str">
        <f ca="1">INDIRECT(H28,TRUE)</f>
        <v>後金</v>
      </c>
      <c r="D28" s="153" t="s">
        <v>88</v>
      </c>
      <c r="E28" s="147">
        <f>MIN(C5:C24)</f>
        <v>292</v>
      </c>
      <c r="F28" s="148">
        <f>MIN(F5:F24)</f>
        <v>650</v>
      </c>
      <c r="G28" s="88"/>
      <c r="H28" s="149" t="str">
        <f>ADDRESS(MATCH(MIN(F5:F24),F5:F24,0)+4,1)</f>
        <v>$A$11</v>
      </c>
      <c r="I28" s="88"/>
      <c r="J28" s="88"/>
      <c r="K28" s="88"/>
      <c r="L28" s="88"/>
      <c r="M28" s="142"/>
      <c r="N28" s="143"/>
    </row>
    <row r="29" spans="1:16" s="4" customFormat="1" ht="24.9" customHeight="1">
      <c r="A29" s="246" t="s">
        <v>38</v>
      </c>
      <c r="B29" s="247"/>
      <c r="C29" s="234">
        <f>SUM(G29:G30)</f>
        <v>140</v>
      </c>
      <c r="D29" s="236" t="s">
        <v>37</v>
      </c>
      <c r="E29" s="199" t="s">
        <v>39</v>
      </c>
      <c r="F29" s="88"/>
      <c r="G29" s="88">
        <v>75</v>
      </c>
      <c r="H29" s="88" t="s">
        <v>37</v>
      </c>
      <c r="I29" s="88"/>
      <c r="J29" s="88"/>
      <c r="K29" s="81"/>
      <c r="L29" s="81"/>
      <c r="M29" s="82"/>
      <c r="N29" s="83"/>
      <c r="O29" s="16"/>
    </row>
    <row r="30" spans="1:16" s="5" customFormat="1" ht="24.9" customHeight="1">
      <c r="A30" s="248"/>
      <c r="B30" s="249"/>
      <c r="C30" s="235"/>
      <c r="D30" s="237"/>
      <c r="E30" s="89" t="s">
        <v>40</v>
      </c>
      <c r="F30" s="89"/>
      <c r="G30" s="89">
        <v>65</v>
      </c>
      <c r="H30" s="89" t="s">
        <v>37</v>
      </c>
      <c r="I30" s="89"/>
      <c r="J30" s="89"/>
      <c r="K30" s="90"/>
      <c r="L30" s="90"/>
      <c r="M30" s="91"/>
      <c r="N30" s="92"/>
      <c r="O30" s="17"/>
    </row>
    <row r="31" spans="1:16" s="5" customFormat="1" ht="24.9" customHeight="1">
      <c r="A31" s="246" t="s">
        <v>17</v>
      </c>
      <c r="B31" s="250"/>
      <c r="C31" s="253">
        <f>K25</f>
        <v>10</v>
      </c>
      <c r="D31" s="253" t="s">
        <v>10</v>
      </c>
      <c r="E31" s="205" t="s">
        <v>99</v>
      </c>
      <c r="F31" s="199"/>
      <c r="G31" s="199"/>
      <c r="H31" s="199"/>
      <c r="I31" s="199"/>
      <c r="J31" s="199"/>
      <c r="K31" s="206"/>
      <c r="L31" s="206"/>
      <c r="M31" s="207"/>
      <c r="N31" s="208"/>
      <c r="O31" s="17"/>
    </row>
    <row r="32" spans="1:16" s="6" customFormat="1" ht="24.9" customHeight="1">
      <c r="A32" s="251"/>
      <c r="B32" s="252"/>
      <c r="C32" s="254"/>
      <c r="D32" s="254"/>
      <c r="E32" s="70" t="s">
        <v>136</v>
      </c>
      <c r="F32" s="203"/>
      <c r="G32" s="203"/>
      <c r="H32" s="203"/>
      <c r="I32" s="203"/>
      <c r="J32" s="203"/>
      <c r="K32" s="203"/>
      <c r="L32" s="203"/>
      <c r="M32" s="203"/>
      <c r="N32" s="204"/>
    </row>
    <row r="33" spans="1:15" s="7" customFormat="1" ht="26.25" customHeight="1">
      <c r="A33" s="238" t="s">
        <v>41</v>
      </c>
      <c r="B33" s="239"/>
      <c r="C33" s="61">
        <f>L25</f>
        <v>23</v>
      </c>
      <c r="D33" s="61" t="s">
        <v>37</v>
      </c>
      <c r="E33" s="61"/>
      <c r="F33" s="61"/>
      <c r="G33" s="62"/>
      <c r="H33" s="61"/>
      <c r="I33" s="61"/>
      <c r="J33" s="61"/>
      <c r="K33" s="63"/>
      <c r="L33" s="63"/>
      <c r="M33" s="64"/>
      <c r="N33" s="65"/>
      <c r="O33" s="18"/>
    </row>
    <row r="34" spans="1:15" s="8" customFormat="1" ht="26.25" customHeight="1">
      <c r="A34" s="238" t="s">
        <v>14</v>
      </c>
      <c r="B34" s="239"/>
      <c r="C34" s="61">
        <f>M25</f>
        <v>9</v>
      </c>
      <c r="D34" s="61" t="s">
        <v>42</v>
      </c>
      <c r="E34" s="61" t="s">
        <v>181</v>
      </c>
      <c r="F34" s="61"/>
      <c r="G34" s="61"/>
      <c r="H34" s="61"/>
      <c r="I34" s="61"/>
      <c r="J34" s="61"/>
      <c r="K34" s="63"/>
      <c r="L34" s="63"/>
      <c r="M34" s="64"/>
      <c r="N34" s="65"/>
      <c r="O34" s="19"/>
    </row>
    <row r="35" spans="1:15" s="9" customFormat="1" ht="26.25" customHeight="1">
      <c r="A35" s="244" t="s">
        <v>110</v>
      </c>
      <c r="B35" s="245"/>
      <c r="C35" s="61">
        <f>N25</f>
        <v>4</v>
      </c>
      <c r="D35" s="61" t="s">
        <v>42</v>
      </c>
      <c r="E35" s="61" t="s">
        <v>182</v>
      </c>
      <c r="F35" s="61"/>
      <c r="G35" s="61"/>
      <c r="H35" s="61"/>
      <c r="I35" s="61"/>
      <c r="J35" s="61"/>
      <c r="K35" s="63"/>
      <c r="L35" s="63"/>
      <c r="M35" s="64"/>
      <c r="N35" s="65"/>
      <c r="O35" s="20"/>
    </row>
    <row r="36" spans="1:15" s="7" customFormat="1" ht="26.25" customHeight="1">
      <c r="A36" s="238" t="s">
        <v>95</v>
      </c>
      <c r="B36" s="239"/>
      <c r="C36" s="61">
        <f>G25</f>
        <v>138</v>
      </c>
      <c r="D36" s="72" t="s">
        <v>37</v>
      </c>
      <c r="E36" s="61" t="s">
        <v>43</v>
      </c>
      <c r="F36" s="61"/>
      <c r="G36" s="61">
        <f>H25</f>
        <v>127</v>
      </c>
      <c r="H36" s="72" t="s">
        <v>37</v>
      </c>
      <c r="I36" s="61"/>
      <c r="J36" s="61"/>
      <c r="K36" s="63"/>
      <c r="L36" s="63"/>
      <c r="M36" s="64"/>
      <c r="N36" s="65"/>
      <c r="O36" s="18"/>
    </row>
    <row r="37" spans="1:15" s="10" customFormat="1" ht="26.25" customHeight="1" thickBot="1">
      <c r="A37" s="242" t="str">
        <f>IF(C37&gt;0," 本月戶數增加","本月戶數減少")</f>
        <v>本月戶數減少</v>
      </c>
      <c r="B37" s="243"/>
      <c r="C37" s="73">
        <f>C25-'11303'!C25</f>
        <v>-4</v>
      </c>
      <c r="D37" s="221" t="str">
        <f>IF(E37&gt;0,"男增加","男減少")</f>
        <v>男增加</v>
      </c>
      <c r="E37" s="74">
        <f>D25-'11303'!D25</f>
        <v>5</v>
      </c>
      <c r="F37" s="75" t="str">
        <f>IF(G37&gt;0,"女增加","女減少")</f>
        <v>女減少</v>
      </c>
      <c r="G37" s="74">
        <f>E25-'11303'!E25</f>
        <v>-7</v>
      </c>
      <c r="H37" s="76"/>
      <c r="I37" s="243" t="str">
        <f>IF(K37&gt;0,"總人口數增加","總人口數減少")</f>
        <v>總人口數減少</v>
      </c>
      <c r="J37" s="243"/>
      <c r="K37" s="74">
        <f>F25-'11303'!F25</f>
        <v>-2</v>
      </c>
      <c r="L37" s="76"/>
      <c r="M37" s="77"/>
      <c r="N37" s="78"/>
    </row>
    <row r="38" spans="1:15">
      <c r="C38" s="2"/>
    </row>
  </sheetData>
  <mergeCells count="28">
    <mergeCell ref="A1:L1"/>
    <mergeCell ref="I3:I4"/>
    <mergeCell ref="G3:G4"/>
    <mergeCell ref="H3:H4"/>
    <mergeCell ref="K3:K4"/>
    <mergeCell ref="B3:B4"/>
    <mergeCell ref="C3:C4"/>
    <mergeCell ref="K2:N2"/>
    <mergeCell ref="A3:A4"/>
    <mergeCell ref="M3:M4"/>
    <mergeCell ref="N3:N4"/>
    <mergeCell ref="J3:J4"/>
    <mergeCell ref="I37:J37"/>
    <mergeCell ref="L3:L4"/>
    <mergeCell ref="A35:B35"/>
    <mergeCell ref="A29:B30"/>
    <mergeCell ref="A33:B33"/>
    <mergeCell ref="A34:B34"/>
    <mergeCell ref="A31:B32"/>
    <mergeCell ref="C31:C32"/>
    <mergeCell ref="D31:D32"/>
    <mergeCell ref="A36:B36"/>
    <mergeCell ref="A28:B28"/>
    <mergeCell ref="C29:C30"/>
    <mergeCell ref="D29:D30"/>
    <mergeCell ref="A26:B26"/>
    <mergeCell ref="A27:B27"/>
    <mergeCell ref="A37:B37"/>
  </mergeCells>
  <phoneticPr fontId="1" type="noConversion"/>
  <printOptions horizontalCentered="1"/>
  <pageMargins left="0.59055118110236227" right="0.39370078740157483" top="0.98425196850393704" bottom="0.98425196850393704" header="0" footer="0"/>
  <pageSetup paperSize="8" fitToHeight="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8"/>
  <sheetViews>
    <sheetView workbookViewId="0">
      <pane ySplit="4" topLeftCell="A8" activePane="bottomLeft" state="frozen"/>
      <selection pane="bottomLeft" activeCell="F12" sqref="F12"/>
    </sheetView>
  </sheetViews>
  <sheetFormatPr defaultColWidth="9" defaultRowHeight="16.2"/>
  <cols>
    <col min="1" max="1" width="11.33203125" style="40" customWidth="1"/>
    <col min="2" max="2" width="12.44140625" style="39" customWidth="1"/>
    <col min="3" max="3" width="11.33203125" style="39" customWidth="1"/>
    <col min="4" max="6" width="9.6640625" style="39" customWidth="1"/>
    <col min="7" max="10" width="8.6640625" style="39" customWidth="1"/>
    <col min="11" max="14" width="7.6640625" style="39" customWidth="1"/>
    <col min="15" max="16384" width="9" style="39"/>
  </cols>
  <sheetData>
    <row r="1" spans="1:14" ht="44.25" customHeight="1">
      <c r="A1" s="230" t="s">
        <v>106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36"/>
      <c r="N1" s="36"/>
    </row>
    <row r="2" spans="1:14" ht="28.5" customHeight="1" thickBot="1">
      <c r="A2" s="37"/>
      <c r="B2" s="38"/>
      <c r="C2" s="36"/>
      <c r="D2" s="38"/>
      <c r="E2" s="38"/>
      <c r="F2" s="38"/>
      <c r="G2" s="38"/>
      <c r="H2" s="38"/>
      <c r="I2" s="38"/>
      <c r="J2" s="28"/>
      <c r="K2" s="260" t="s">
        <v>171</v>
      </c>
      <c r="L2" s="260"/>
      <c r="M2" s="260"/>
      <c r="N2" s="260"/>
    </row>
    <row r="3" spans="1:14" ht="19.8">
      <c r="A3" s="261" t="s">
        <v>80</v>
      </c>
      <c r="B3" s="262" t="s">
        <v>81</v>
      </c>
      <c r="C3" s="262" t="s">
        <v>25</v>
      </c>
      <c r="D3" s="191" t="s">
        <v>10</v>
      </c>
      <c r="E3" s="192" t="s">
        <v>90</v>
      </c>
      <c r="F3" s="193" t="s">
        <v>91</v>
      </c>
      <c r="G3" s="262" t="s">
        <v>26</v>
      </c>
      <c r="H3" s="262" t="s">
        <v>27</v>
      </c>
      <c r="I3" s="262" t="s">
        <v>28</v>
      </c>
      <c r="J3" s="262" t="s">
        <v>29</v>
      </c>
      <c r="K3" s="262" t="s">
        <v>30</v>
      </c>
      <c r="L3" s="262" t="s">
        <v>31</v>
      </c>
      <c r="M3" s="263" t="s">
        <v>108</v>
      </c>
      <c r="N3" s="264" t="s">
        <v>109</v>
      </c>
    </row>
    <row r="4" spans="1:14" s="40" customFormat="1" ht="19.8">
      <c r="A4" s="241"/>
      <c r="B4" s="233"/>
      <c r="C4" s="233"/>
      <c r="D4" s="21" t="s">
        <v>32</v>
      </c>
      <c r="E4" s="21" t="s">
        <v>33</v>
      </c>
      <c r="F4" s="21" t="s">
        <v>83</v>
      </c>
      <c r="G4" s="233"/>
      <c r="H4" s="233"/>
      <c r="I4" s="233"/>
      <c r="J4" s="233"/>
      <c r="K4" s="233"/>
      <c r="L4" s="233"/>
      <c r="M4" s="256"/>
      <c r="N4" s="258"/>
    </row>
    <row r="5" spans="1:14" ht="19.8">
      <c r="A5" s="220" t="s">
        <v>111</v>
      </c>
      <c r="B5" s="194">
        <v>9</v>
      </c>
      <c r="C5" s="196"/>
      <c r="D5" s="196"/>
      <c r="E5" s="196"/>
      <c r="F5" s="22">
        <f t="shared" ref="F5:F24" si="0">SUM(D5:E5)</f>
        <v>0</v>
      </c>
      <c r="G5" s="43"/>
      <c r="H5" s="44"/>
      <c r="I5" s="44"/>
      <c r="J5" s="44"/>
      <c r="K5" s="44"/>
      <c r="L5" s="44"/>
      <c r="M5" s="45"/>
      <c r="N5" s="46"/>
    </row>
    <row r="6" spans="1:14" ht="19.8">
      <c r="A6" s="220" t="s">
        <v>112</v>
      </c>
      <c r="B6" s="195">
        <v>9</v>
      </c>
      <c r="C6" s="196"/>
      <c r="D6" s="196"/>
      <c r="E6" s="196"/>
      <c r="F6" s="22">
        <f t="shared" si="0"/>
        <v>0</v>
      </c>
      <c r="G6" s="43"/>
      <c r="H6" s="44"/>
      <c r="I6" s="44"/>
      <c r="J6" s="44"/>
      <c r="K6" s="44"/>
      <c r="L6" s="44"/>
      <c r="M6" s="45"/>
      <c r="N6" s="46"/>
    </row>
    <row r="7" spans="1:14" ht="19.8">
      <c r="A7" s="220" t="s">
        <v>113</v>
      </c>
      <c r="B7" s="195">
        <v>17</v>
      </c>
      <c r="C7" s="196"/>
      <c r="D7" s="196"/>
      <c r="E7" s="196"/>
      <c r="F7" s="22">
        <f t="shared" si="0"/>
        <v>0</v>
      </c>
      <c r="G7" s="43"/>
      <c r="H7" s="44"/>
      <c r="I7" s="44"/>
      <c r="J7" s="44"/>
      <c r="K7" s="44"/>
      <c r="L7" s="44"/>
      <c r="M7" s="45"/>
      <c r="N7" s="46"/>
    </row>
    <row r="8" spans="1:14" ht="19.8">
      <c r="A8" s="220" t="s">
        <v>114</v>
      </c>
      <c r="B8" s="195">
        <v>8</v>
      </c>
      <c r="C8" s="196"/>
      <c r="D8" s="196"/>
      <c r="E8" s="196"/>
      <c r="F8" s="22">
        <f t="shared" si="0"/>
        <v>0</v>
      </c>
      <c r="G8" s="43"/>
      <c r="H8" s="44"/>
      <c r="I8" s="44"/>
      <c r="J8" s="44"/>
      <c r="K8" s="44"/>
      <c r="L8" s="44"/>
      <c r="M8" s="45"/>
      <c r="N8" s="46"/>
    </row>
    <row r="9" spans="1:14" ht="19.8">
      <c r="A9" s="220" t="s">
        <v>115</v>
      </c>
      <c r="B9" s="195">
        <v>12</v>
      </c>
      <c r="C9" s="196"/>
      <c r="D9" s="196"/>
      <c r="E9" s="196"/>
      <c r="F9" s="22">
        <f t="shared" si="0"/>
        <v>0</v>
      </c>
      <c r="G9" s="43"/>
      <c r="H9" s="44"/>
      <c r="I9" s="44"/>
      <c r="J9" s="44"/>
      <c r="K9" s="44"/>
      <c r="L9" s="44"/>
      <c r="M9" s="45"/>
      <c r="N9" s="46"/>
    </row>
    <row r="10" spans="1:14" ht="19.8">
      <c r="A10" s="220" t="s">
        <v>116</v>
      </c>
      <c r="B10" s="195">
        <v>28</v>
      </c>
      <c r="C10" s="196"/>
      <c r="D10" s="196"/>
      <c r="E10" s="196"/>
      <c r="F10" s="22">
        <f t="shared" si="0"/>
        <v>0</v>
      </c>
      <c r="G10" s="43"/>
      <c r="H10" s="44"/>
      <c r="I10" s="44"/>
      <c r="J10" s="44"/>
      <c r="K10" s="44"/>
      <c r="L10" s="44"/>
      <c r="M10" s="45"/>
      <c r="N10" s="46"/>
    </row>
    <row r="11" spans="1:14" ht="19.8">
      <c r="A11" s="220" t="s">
        <v>117</v>
      </c>
      <c r="B11" s="195">
        <v>10</v>
      </c>
      <c r="C11" s="196"/>
      <c r="D11" s="196"/>
      <c r="E11" s="196"/>
      <c r="F11" s="22">
        <f t="shared" si="0"/>
        <v>0</v>
      </c>
      <c r="G11" s="43"/>
      <c r="H11" s="44"/>
      <c r="I11" s="44"/>
      <c r="J11" s="44"/>
      <c r="K11" s="44"/>
      <c r="L11" s="44"/>
      <c r="M11" s="45"/>
      <c r="N11" s="46"/>
    </row>
    <row r="12" spans="1:14" ht="19.8">
      <c r="A12" s="220" t="s">
        <v>118</v>
      </c>
      <c r="B12" s="195">
        <v>11</v>
      </c>
      <c r="C12" s="196"/>
      <c r="D12" s="196"/>
      <c r="E12" s="196"/>
      <c r="F12" s="22">
        <f t="shared" si="0"/>
        <v>0</v>
      </c>
      <c r="G12" s="43"/>
      <c r="H12" s="44"/>
      <c r="I12" s="44"/>
      <c r="J12" s="44"/>
      <c r="K12" s="44"/>
      <c r="L12" s="44"/>
      <c r="M12" s="45"/>
      <c r="N12" s="46"/>
    </row>
    <row r="13" spans="1:14" ht="19.8">
      <c r="A13" s="220" t="s">
        <v>119</v>
      </c>
      <c r="B13" s="195">
        <v>13</v>
      </c>
      <c r="C13" s="196"/>
      <c r="D13" s="196"/>
      <c r="E13" s="196"/>
      <c r="F13" s="22">
        <f t="shared" si="0"/>
        <v>0</v>
      </c>
      <c r="G13" s="43"/>
      <c r="H13" s="44"/>
      <c r="I13" s="44"/>
      <c r="J13" s="44"/>
      <c r="K13" s="44"/>
      <c r="L13" s="44"/>
      <c r="M13" s="45"/>
      <c r="N13" s="46"/>
    </row>
    <row r="14" spans="1:14" ht="19.8">
      <c r="A14" s="220" t="s">
        <v>120</v>
      </c>
      <c r="B14" s="195">
        <v>9</v>
      </c>
      <c r="C14" s="196"/>
      <c r="D14" s="196"/>
      <c r="E14" s="196"/>
      <c r="F14" s="22">
        <f t="shared" si="0"/>
        <v>0</v>
      </c>
      <c r="G14" s="43"/>
      <c r="H14" s="44"/>
      <c r="I14" s="44"/>
      <c r="J14" s="44"/>
      <c r="K14" s="44"/>
      <c r="L14" s="44"/>
      <c r="M14" s="45"/>
      <c r="N14" s="46"/>
    </row>
    <row r="15" spans="1:14" ht="19.8">
      <c r="A15" s="220" t="s">
        <v>121</v>
      </c>
      <c r="B15" s="195">
        <v>10</v>
      </c>
      <c r="C15" s="196"/>
      <c r="D15" s="196"/>
      <c r="E15" s="196"/>
      <c r="F15" s="22">
        <f t="shared" si="0"/>
        <v>0</v>
      </c>
      <c r="G15" s="43"/>
      <c r="H15" s="44"/>
      <c r="I15" s="44"/>
      <c r="J15" s="44"/>
      <c r="K15" s="44"/>
      <c r="L15" s="44"/>
      <c r="M15" s="45"/>
      <c r="N15" s="46"/>
    </row>
    <row r="16" spans="1:14" ht="19.8">
      <c r="A16" s="220" t="s">
        <v>122</v>
      </c>
      <c r="B16" s="195">
        <v>13</v>
      </c>
      <c r="C16" s="196"/>
      <c r="D16" s="196"/>
      <c r="E16" s="196"/>
      <c r="F16" s="22">
        <f t="shared" si="0"/>
        <v>0</v>
      </c>
      <c r="G16" s="43"/>
      <c r="H16" s="44"/>
      <c r="I16" s="44"/>
      <c r="J16" s="44"/>
      <c r="K16" s="44"/>
      <c r="L16" s="44"/>
      <c r="M16" s="45"/>
      <c r="N16" s="46"/>
    </row>
    <row r="17" spans="1:14" ht="19.8">
      <c r="A17" s="220" t="s">
        <v>123</v>
      </c>
      <c r="B17" s="195">
        <v>9</v>
      </c>
      <c r="C17" s="196"/>
      <c r="D17" s="196"/>
      <c r="E17" s="196"/>
      <c r="F17" s="22">
        <f t="shared" si="0"/>
        <v>0</v>
      </c>
      <c r="G17" s="43"/>
      <c r="H17" s="44"/>
      <c r="I17" s="44"/>
      <c r="J17" s="44"/>
      <c r="K17" s="44"/>
      <c r="L17" s="44"/>
      <c r="M17" s="45"/>
      <c r="N17" s="46"/>
    </row>
    <row r="18" spans="1:14" ht="19.8">
      <c r="A18" s="220" t="s">
        <v>124</v>
      </c>
      <c r="B18" s="195">
        <v>18</v>
      </c>
      <c r="C18" s="196"/>
      <c r="D18" s="196"/>
      <c r="E18" s="196"/>
      <c r="F18" s="22">
        <f t="shared" si="0"/>
        <v>0</v>
      </c>
      <c r="G18" s="43"/>
      <c r="H18" s="44"/>
      <c r="I18" s="44"/>
      <c r="J18" s="44"/>
      <c r="K18" s="44"/>
      <c r="L18" s="44"/>
      <c r="M18" s="45"/>
      <c r="N18" s="46"/>
    </row>
    <row r="19" spans="1:14" ht="19.8">
      <c r="A19" s="220" t="s">
        <v>125</v>
      </c>
      <c r="B19" s="195">
        <v>11</v>
      </c>
      <c r="C19" s="196"/>
      <c r="D19" s="196"/>
      <c r="E19" s="196"/>
      <c r="F19" s="22">
        <f t="shared" si="0"/>
        <v>0</v>
      </c>
      <c r="G19" s="43"/>
      <c r="H19" s="44"/>
      <c r="I19" s="44"/>
      <c r="J19" s="44"/>
      <c r="K19" s="44"/>
      <c r="L19" s="44"/>
      <c r="M19" s="45"/>
      <c r="N19" s="46"/>
    </row>
    <row r="20" spans="1:14" ht="19.8">
      <c r="A20" s="220" t="s">
        <v>126</v>
      </c>
      <c r="B20" s="195">
        <v>9</v>
      </c>
      <c r="C20" s="196"/>
      <c r="D20" s="196"/>
      <c r="E20" s="196"/>
      <c r="F20" s="22">
        <f t="shared" si="0"/>
        <v>0</v>
      </c>
      <c r="G20" s="43"/>
      <c r="H20" s="44"/>
      <c r="I20" s="44"/>
      <c r="J20" s="44"/>
      <c r="K20" s="44"/>
      <c r="L20" s="44"/>
      <c r="M20" s="45"/>
      <c r="N20" s="46"/>
    </row>
    <row r="21" spans="1:14" ht="19.8">
      <c r="A21" s="220" t="s">
        <v>127</v>
      </c>
      <c r="B21" s="195">
        <v>19</v>
      </c>
      <c r="C21" s="196"/>
      <c r="D21" s="196"/>
      <c r="E21" s="196"/>
      <c r="F21" s="22">
        <f t="shared" si="0"/>
        <v>0</v>
      </c>
      <c r="G21" s="43"/>
      <c r="H21" s="44"/>
      <c r="I21" s="44"/>
      <c r="J21" s="44"/>
      <c r="K21" s="44"/>
      <c r="L21" s="44"/>
      <c r="M21" s="45"/>
      <c r="N21" s="46"/>
    </row>
    <row r="22" spans="1:14" ht="19.8">
      <c r="A22" s="220" t="s">
        <v>128</v>
      </c>
      <c r="B22" s="195">
        <v>13</v>
      </c>
      <c r="C22" s="196"/>
      <c r="D22" s="196"/>
      <c r="E22" s="228"/>
      <c r="F22" s="22">
        <f t="shared" si="0"/>
        <v>0</v>
      </c>
      <c r="G22" s="43"/>
      <c r="H22" s="44"/>
      <c r="I22" s="44"/>
      <c r="J22" s="44"/>
      <c r="K22" s="44"/>
      <c r="L22" s="44"/>
      <c r="M22" s="45"/>
      <c r="N22" s="46"/>
    </row>
    <row r="23" spans="1:14" ht="19.8">
      <c r="A23" s="220" t="s">
        <v>129</v>
      </c>
      <c r="B23" s="195">
        <v>14</v>
      </c>
      <c r="C23" s="196"/>
      <c r="D23" s="196"/>
      <c r="E23" s="228"/>
      <c r="F23" s="22">
        <f t="shared" si="0"/>
        <v>0</v>
      </c>
      <c r="G23" s="43"/>
      <c r="H23" s="44"/>
      <c r="I23" s="44"/>
      <c r="J23" s="44"/>
      <c r="K23" s="44"/>
      <c r="L23" s="44"/>
      <c r="M23" s="45"/>
      <c r="N23" s="46"/>
    </row>
    <row r="24" spans="1:14" ht="19.8">
      <c r="A24" s="220" t="s">
        <v>130</v>
      </c>
      <c r="B24" s="195">
        <v>16</v>
      </c>
      <c r="C24" s="196"/>
      <c r="D24" s="196"/>
      <c r="E24" s="229"/>
      <c r="F24" s="22">
        <f t="shared" si="0"/>
        <v>0</v>
      </c>
      <c r="G24" s="43"/>
      <c r="H24" s="44"/>
      <c r="I24" s="44"/>
      <c r="J24" s="44"/>
      <c r="K24" s="44"/>
      <c r="L24" s="44"/>
      <c r="M24" s="45"/>
      <c r="N24" s="46"/>
    </row>
    <row r="25" spans="1:14" ht="19.8">
      <c r="A25" s="219" t="s">
        <v>98</v>
      </c>
      <c r="B25" s="22">
        <f t="shared" ref="B25:N25" si="1">SUM(B5:B24)</f>
        <v>258</v>
      </c>
      <c r="C25" s="22">
        <f t="shared" si="1"/>
        <v>0</v>
      </c>
      <c r="D25" s="22">
        <f t="shared" si="1"/>
        <v>0</v>
      </c>
      <c r="E25" s="22">
        <f t="shared" si="1"/>
        <v>0</v>
      </c>
      <c r="F25" s="22">
        <f t="shared" si="1"/>
        <v>0</v>
      </c>
      <c r="G25" s="22">
        <f t="shared" si="1"/>
        <v>0</v>
      </c>
      <c r="H25" s="22">
        <f t="shared" si="1"/>
        <v>0</v>
      </c>
      <c r="I25" s="22">
        <f t="shared" si="1"/>
        <v>0</v>
      </c>
      <c r="J25" s="22">
        <f t="shared" si="1"/>
        <v>0</v>
      </c>
      <c r="K25" s="22">
        <f t="shared" si="1"/>
        <v>0</v>
      </c>
      <c r="L25" s="22">
        <f t="shared" si="1"/>
        <v>0</v>
      </c>
      <c r="M25" s="23">
        <f t="shared" si="1"/>
        <v>0</v>
      </c>
      <c r="N25" s="26">
        <f t="shared" si="1"/>
        <v>0</v>
      </c>
    </row>
    <row r="26" spans="1:14" s="3" customFormat="1" ht="26.25" customHeight="1">
      <c r="A26" s="238" t="s">
        <v>34</v>
      </c>
      <c r="B26" s="239"/>
      <c r="C26" s="61">
        <f>C25</f>
        <v>0</v>
      </c>
      <c r="D26" s="61" t="s">
        <v>35</v>
      </c>
      <c r="E26" s="61" t="s">
        <v>36</v>
      </c>
      <c r="F26" s="61"/>
      <c r="G26" s="61">
        <f>F25</f>
        <v>0</v>
      </c>
      <c r="H26" s="61" t="s">
        <v>37</v>
      </c>
      <c r="I26" s="61"/>
      <c r="J26" s="61"/>
      <c r="K26" s="61" t="s">
        <v>107</v>
      </c>
      <c r="L26" s="61"/>
      <c r="M26" s="68"/>
      <c r="N26" s="69"/>
    </row>
    <row r="27" spans="1:14" s="3" customFormat="1" ht="26.25" customHeight="1">
      <c r="A27" s="238" t="s">
        <v>96</v>
      </c>
      <c r="B27" s="239"/>
      <c r="C27" s="62" t="str">
        <f ca="1">INDIRECT(H27,TRUE)</f>
        <v>三川</v>
      </c>
      <c r="D27" s="144" t="s">
        <v>88</v>
      </c>
      <c r="E27" s="145">
        <f>MAX(C5:C24)</f>
        <v>0</v>
      </c>
      <c r="F27" s="146">
        <f>MAX(F5:F24)</f>
        <v>0</v>
      </c>
      <c r="G27" s="88"/>
      <c r="H27" s="149" t="str">
        <f>ADDRESS(MATCH(MAX(F5:F24),F5:F24,0)+4,1)</f>
        <v>$A$5</v>
      </c>
      <c r="I27" s="88"/>
      <c r="J27" s="88"/>
      <c r="K27" s="88"/>
      <c r="L27" s="88"/>
      <c r="M27" s="142"/>
      <c r="N27" s="143"/>
    </row>
    <row r="28" spans="1:14" s="3" customFormat="1" ht="26.25" customHeight="1">
      <c r="A28" s="238" t="s">
        <v>97</v>
      </c>
      <c r="B28" s="239"/>
      <c r="C28" s="154" t="str">
        <f ca="1">INDIRECT(H28,TRUE)</f>
        <v>三川</v>
      </c>
      <c r="D28" s="155" t="s">
        <v>88</v>
      </c>
      <c r="E28" s="147">
        <f>MIN(C5:C24)</f>
        <v>0</v>
      </c>
      <c r="F28" s="148">
        <f>MIN(F5:F24)</f>
        <v>0</v>
      </c>
      <c r="G28" s="88"/>
      <c r="H28" s="149" t="str">
        <f>ADDRESS(MATCH(MIN(F5:F24),F5:F24,0)+4,1)</f>
        <v>$A$5</v>
      </c>
      <c r="I28" s="88"/>
      <c r="J28" s="88"/>
      <c r="K28" s="88"/>
      <c r="L28" s="88"/>
      <c r="M28" s="142"/>
      <c r="N28" s="143"/>
    </row>
    <row r="29" spans="1:14" s="4" customFormat="1" ht="24.9" customHeight="1">
      <c r="A29" s="246" t="s">
        <v>38</v>
      </c>
      <c r="B29" s="247"/>
      <c r="C29" s="234">
        <f>G29+G30</f>
        <v>0</v>
      </c>
      <c r="D29" s="236" t="s">
        <v>37</v>
      </c>
      <c r="E29" s="199" t="s">
        <v>39</v>
      </c>
      <c r="F29" s="88"/>
      <c r="G29" s="88"/>
      <c r="H29" s="88" t="s">
        <v>37</v>
      </c>
      <c r="I29" s="88"/>
      <c r="J29" s="88"/>
      <c r="K29" s="81"/>
      <c r="L29" s="81"/>
      <c r="M29" s="82"/>
      <c r="N29" s="83"/>
    </row>
    <row r="30" spans="1:14" s="3" customFormat="1" ht="24.9" customHeight="1">
      <c r="A30" s="248"/>
      <c r="B30" s="249"/>
      <c r="C30" s="235"/>
      <c r="D30" s="237"/>
      <c r="E30" s="89" t="s">
        <v>40</v>
      </c>
      <c r="F30" s="89"/>
      <c r="G30" s="89"/>
      <c r="H30" s="89" t="s">
        <v>37</v>
      </c>
      <c r="I30" s="89"/>
      <c r="J30" s="89"/>
      <c r="K30" s="90"/>
      <c r="L30" s="90"/>
      <c r="M30" s="91"/>
      <c r="N30" s="92"/>
    </row>
    <row r="31" spans="1:14" s="3" customFormat="1" ht="24.9" customHeight="1">
      <c r="A31" s="246" t="s">
        <v>17</v>
      </c>
      <c r="B31" s="250"/>
      <c r="C31" s="253">
        <f>K25</f>
        <v>0</v>
      </c>
      <c r="D31" s="253" t="s">
        <v>10</v>
      </c>
      <c r="E31" s="205" t="s">
        <v>92</v>
      </c>
      <c r="F31" s="199"/>
      <c r="G31" s="199"/>
      <c r="H31" s="199"/>
      <c r="I31" s="199"/>
      <c r="J31" s="199"/>
      <c r="K31" s="206"/>
      <c r="L31" s="206"/>
      <c r="M31" s="207"/>
      <c r="N31" s="208"/>
    </row>
    <row r="32" spans="1:14" s="6" customFormat="1" ht="24.9" customHeight="1">
      <c r="A32" s="251"/>
      <c r="B32" s="252"/>
      <c r="C32" s="254"/>
      <c r="D32" s="254"/>
      <c r="E32" s="205" t="s">
        <v>138</v>
      </c>
      <c r="F32" s="203"/>
      <c r="G32" s="203"/>
      <c r="H32" s="203"/>
      <c r="I32" s="203"/>
      <c r="J32" s="203"/>
      <c r="K32" s="203"/>
      <c r="L32" s="203"/>
      <c r="M32" s="203"/>
      <c r="N32" s="204"/>
    </row>
    <row r="33" spans="1:14" s="4" customFormat="1" ht="26.25" customHeight="1">
      <c r="A33" s="238" t="s">
        <v>41</v>
      </c>
      <c r="B33" s="239"/>
      <c r="C33" s="61">
        <f>L25</f>
        <v>0</v>
      </c>
      <c r="D33" s="61" t="s">
        <v>37</v>
      </c>
      <c r="E33" s="61"/>
      <c r="F33" s="61"/>
      <c r="G33" s="62"/>
      <c r="H33" s="61"/>
      <c r="I33" s="61"/>
      <c r="J33" s="61"/>
      <c r="K33" s="63"/>
      <c r="L33" s="63"/>
      <c r="M33" s="64"/>
      <c r="N33" s="65"/>
    </row>
    <row r="34" spans="1:14" s="4" customFormat="1" ht="26.25" customHeight="1">
      <c r="A34" s="238" t="s">
        <v>14</v>
      </c>
      <c r="B34" s="239"/>
      <c r="C34" s="61">
        <f>M25</f>
        <v>0</v>
      </c>
      <c r="D34" s="61" t="s">
        <v>42</v>
      </c>
      <c r="E34" s="61" t="s">
        <v>137</v>
      </c>
      <c r="F34" s="61"/>
      <c r="G34" s="61"/>
      <c r="H34" s="61"/>
      <c r="I34" s="61"/>
      <c r="J34" s="61"/>
      <c r="K34" s="63"/>
      <c r="L34" s="63"/>
      <c r="M34" s="64"/>
      <c r="N34" s="65"/>
    </row>
    <row r="35" spans="1:14" s="4" customFormat="1" ht="26.25" customHeight="1">
      <c r="A35" s="244" t="s">
        <v>110</v>
      </c>
      <c r="B35" s="245"/>
      <c r="C35" s="61">
        <f>N25</f>
        <v>0</v>
      </c>
      <c r="D35" s="61" t="s">
        <v>42</v>
      </c>
      <c r="E35" s="61" t="s">
        <v>139</v>
      </c>
      <c r="F35" s="61"/>
      <c r="G35" s="61"/>
      <c r="H35" s="61"/>
      <c r="I35" s="61"/>
      <c r="J35" s="61"/>
      <c r="K35" s="63"/>
      <c r="L35" s="63"/>
      <c r="M35" s="64"/>
      <c r="N35" s="65"/>
    </row>
    <row r="36" spans="1:14" s="4" customFormat="1" ht="26.25" customHeight="1">
      <c r="A36" s="238" t="s">
        <v>95</v>
      </c>
      <c r="B36" s="239"/>
      <c r="C36" s="61">
        <f>G25</f>
        <v>0</v>
      </c>
      <c r="D36" s="72" t="s">
        <v>37</v>
      </c>
      <c r="E36" s="61" t="s">
        <v>43</v>
      </c>
      <c r="F36" s="61"/>
      <c r="G36" s="61">
        <f>H25</f>
        <v>0</v>
      </c>
      <c r="H36" s="72" t="s">
        <v>37</v>
      </c>
      <c r="I36" s="61"/>
      <c r="J36" s="61"/>
      <c r="K36" s="63"/>
      <c r="L36" s="63"/>
      <c r="M36" s="64"/>
      <c r="N36" s="65"/>
    </row>
    <row r="37" spans="1:14" s="42" customFormat="1" ht="26.25" customHeight="1" thickBot="1">
      <c r="A37" s="242" t="str">
        <f>IF(C37&gt;0," 本月戶數增加","本月戶數減少")</f>
        <v>本月戶數減少</v>
      </c>
      <c r="B37" s="243"/>
      <c r="C37" s="73">
        <f>C25-'11304'!C25</f>
        <v>-13905</v>
      </c>
      <c r="D37" s="156" t="str">
        <f>IF(E37&gt;0,"男增加","男減少")</f>
        <v>男減少</v>
      </c>
      <c r="E37" s="74">
        <f>D25-'11304'!D25</f>
        <v>-12678</v>
      </c>
      <c r="F37" s="75" t="str">
        <f>IF(G37&gt;0,"女增加","女減少")</f>
        <v>女減少</v>
      </c>
      <c r="G37" s="74">
        <f>E25-'11304'!E25</f>
        <v>-14460</v>
      </c>
      <c r="H37" s="76"/>
      <c r="I37" s="243" t="str">
        <f>IF(K37&gt;0,"總人口數增加","總人口數減少")</f>
        <v>總人口數減少</v>
      </c>
      <c r="J37" s="243"/>
      <c r="K37" s="74">
        <f>F25-'11304'!F25</f>
        <v>-27138</v>
      </c>
      <c r="L37" s="76"/>
      <c r="M37" s="77"/>
      <c r="N37" s="78"/>
    </row>
    <row r="38" spans="1:14">
      <c r="C38" s="41"/>
      <c r="L38" s="41"/>
    </row>
    <row r="39" spans="1:14">
      <c r="L39" s="41"/>
    </row>
    <row r="40" spans="1:14">
      <c r="L40" s="41"/>
    </row>
    <row r="41" spans="1:14">
      <c r="L41" s="41"/>
    </row>
    <row r="42" spans="1:14">
      <c r="L42" s="41"/>
    </row>
    <row r="43" spans="1:14">
      <c r="L43" s="41"/>
    </row>
    <row r="44" spans="1:14">
      <c r="L44" s="41"/>
    </row>
    <row r="45" spans="1:14">
      <c r="L45" s="41"/>
    </row>
    <row r="46" spans="1:14">
      <c r="L46" s="41"/>
    </row>
    <row r="47" spans="1:14">
      <c r="L47" s="41"/>
    </row>
    <row r="48" spans="1:14">
      <c r="L48" s="41"/>
    </row>
  </sheetData>
  <mergeCells count="28">
    <mergeCell ref="M3:M4"/>
    <mergeCell ref="N3:N4"/>
    <mergeCell ref="A27:B27"/>
    <mergeCell ref="A28:B28"/>
    <mergeCell ref="A31:B32"/>
    <mergeCell ref="C31:C32"/>
    <mergeCell ref="D31:D32"/>
    <mergeCell ref="A34:B34"/>
    <mergeCell ref="A26:B26"/>
    <mergeCell ref="A3:A4"/>
    <mergeCell ref="K3:K4"/>
    <mergeCell ref="L3:L4"/>
    <mergeCell ref="A36:B36"/>
    <mergeCell ref="A37:B37"/>
    <mergeCell ref="I37:J37"/>
    <mergeCell ref="A1:L1"/>
    <mergeCell ref="I3:I4"/>
    <mergeCell ref="C29:C30"/>
    <mergeCell ref="D29:D30"/>
    <mergeCell ref="B3:B4"/>
    <mergeCell ref="C3:C4"/>
    <mergeCell ref="G3:G4"/>
    <mergeCell ref="J3:J4"/>
    <mergeCell ref="H3:H4"/>
    <mergeCell ref="A35:B35"/>
    <mergeCell ref="A29:B30"/>
    <mergeCell ref="A33:B33"/>
    <mergeCell ref="K2:N2"/>
  </mergeCells>
  <phoneticPr fontId="1" type="noConversion"/>
  <printOptions horizontalCentered="1"/>
  <pageMargins left="0.59055118110236227" right="0.39370078740157483" top="0.98425196850393704" bottom="0.98425196850393704" header="0" footer="0"/>
  <pageSetup paperSize="8" fitToHeight="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8"/>
  <sheetViews>
    <sheetView workbookViewId="0">
      <pane ySplit="4" topLeftCell="A8" activePane="bottomLeft" state="frozen"/>
      <selection pane="bottomLeft" activeCell="H9" sqref="H9"/>
    </sheetView>
  </sheetViews>
  <sheetFormatPr defaultRowHeight="16.2"/>
  <cols>
    <col min="1" max="1" width="11.33203125" style="1" customWidth="1"/>
    <col min="2" max="2" width="12.44140625" customWidth="1"/>
    <col min="3" max="3" width="11.33203125" customWidth="1"/>
    <col min="4" max="6" width="9.6640625" customWidth="1"/>
    <col min="7" max="10" width="8.6640625" customWidth="1"/>
    <col min="11" max="14" width="7.6640625" customWidth="1"/>
  </cols>
  <sheetData>
    <row r="1" spans="1:14" ht="44.25" customHeight="1">
      <c r="A1" s="230" t="s">
        <v>106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36"/>
      <c r="N1" s="36"/>
    </row>
    <row r="2" spans="1:14" ht="28.5" customHeight="1" thickBot="1">
      <c r="A2" s="37"/>
      <c r="B2" s="38"/>
      <c r="C2" s="36"/>
      <c r="D2" s="38"/>
      <c r="E2" s="38"/>
      <c r="F2" s="38"/>
      <c r="G2" s="38"/>
      <c r="H2" s="38"/>
      <c r="I2" s="38"/>
      <c r="J2" s="28"/>
      <c r="K2" s="260" t="s">
        <v>172</v>
      </c>
      <c r="L2" s="260"/>
      <c r="M2" s="260"/>
      <c r="N2" s="260"/>
    </row>
    <row r="3" spans="1:14" ht="19.8">
      <c r="A3" s="261" t="s">
        <v>80</v>
      </c>
      <c r="B3" s="262" t="s">
        <v>81</v>
      </c>
      <c r="C3" s="262" t="s">
        <v>25</v>
      </c>
      <c r="D3" s="191" t="s">
        <v>10</v>
      </c>
      <c r="E3" s="192" t="s">
        <v>90</v>
      </c>
      <c r="F3" s="193" t="s">
        <v>91</v>
      </c>
      <c r="G3" s="262" t="s">
        <v>26</v>
      </c>
      <c r="H3" s="262" t="s">
        <v>27</v>
      </c>
      <c r="I3" s="262" t="s">
        <v>28</v>
      </c>
      <c r="J3" s="262" t="s">
        <v>29</v>
      </c>
      <c r="K3" s="262" t="s">
        <v>30</v>
      </c>
      <c r="L3" s="262" t="s">
        <v>31</v>
      </c>
      <c r="M3" s="263" t="s">
        <v>108</v>
      </c>
      <c r="N3" s="264" t="s">
        <v>109</v>
      </c>
    </row>
    <row r="4" spans="1:14" s="1" customFormat="1" ht="19.8">
      <c r="A4" s="241"/>
      <c r="B4" s="233"/>
      <c r="C4" s="233"/>
      <c r="D4" s="21" t="s">
        <v>32</v>
      </c>
      <c r="E4" s="21" t="s">
        <v>33</v>
      </c>
      <c r="F4" s="21" t="s">
        <v>84</v>
      </c>
      <c r="G4" s="233"/>
      <c r="H4" s="233"/>
      <c r="I4" s="233"/>
      <c r="J4" s="233"/>
      <c r="K4" s="233"/>
      <c r="L4" s="233"/>
      <c r="M4" s="256"/>
      <c r="N4" s="258"/>
    </row>
    <row r="5" spans="1:14" ht="19.8">
      <c r="A5" s="220" t="s">
        <v>111</v>
      </c>
      <c r="B5" s="194">
        <v>9</v>
      </c>
      <c r="C5" s="196"/>
      <c r="D5" s="196"/>
      <c r="E5" s="196"/>
      <c r="F5" s="22">
        <f t="shared" ref="F5:F24" si="0">SUM(D5:E5)</f>
        <v>0</v>
      </c>
      <c r="G5" s="43"/>
      <c r="H5" s="44"/>
      <c r="I5" s="44"/>
      <c r="J5" s="44"/>
      <c r="K5" s="44"/>
      <c r="L5" s="44"/>
      <c r="M5" s="45"/>
      <c r="N5" s="46"/>
    </row>
    <row r="6" spans="1:14" ht="19.8">
      <c r="A6" s="220" t="s">
        <v>112</v>
      </c>
      <c r="B6" s="195">
        <v>9</v>
      </c>
      <c r="C6" s="196"/>
      <c r="D6" s="196"/>
      <c r="E6" s="196"/>
      <c r="F6" s="22">
        <f t="shared" si="0"/>
        <v>0</v>
      </c>
      <c r="G6" s="43"/>
      <c r="H6" s="44"/>
      <c r="I6" s="44"/>
      <c r="J6" s="44"/>
      <c r="K6" s="44"/>
      <c r="L6" s="44"/>
      <c r="M6" s="45"/>
      <c r="N6" s="46"/>
    </row>
    <row r="7" spans="1:14" ht="19.8">
      <c r="A7" s="220" t="s">
        <v>113</v>
      </c>
      <c r="B7" s="195">
        <v>17</v>
      </c>
      <c r="C7" s="196"/>
      <c r="D7" s="196"/>
      <c r="E7" s="196"/>
      <c r="F7" s="22">
        <f t="shared" si="0"/>
        <v>0</v>
      </c>
      <c r="G7" s="43"/>
      <c r="H7" s="44"/>
      <c r="I7" s="44"/>
      <c r="J7" s="44"/>
      <c r="K7" s="44"/>
      <c r="L7" s="44"/>
      <c r="M7" s="45"/>
      <c r="N7" s="46"/>
    </row>
    <row r="8" spans="1:14" ht="19.8">
      <c r="A8" s="220" t="s">
        <v>114</v>
      </c>
      <c r="B8" s="195">
        <v>8</v>
      </c>
      <c r="C8" s="196"/>
      <c r="D8" s="196"/>
      <c r="E8" s="196"/>
      <c r="F8" s="22">
        <f t="shared" si="0"/>
        <v>0</v>
      </c>
      <c r="G8" s="43"/>
      <c r="H8" s="44"/>
      <c r="I8" s="44"/>
      <c r="J8" s="44"/>
      <c r="K8" s="44"/>
      <c r="L8" s="44"/>
      <c r="M8" s="45"/>
      <c r="N8" s="46"/>
    </row>
    <row r="9" spans="1:14" ht="19.8">
      <c r="A9" s="220" t="s">
        <v>115</v>
      </c>
      <c r="B9" s="195">
        <v>12</v>
      </c>
      <c r="C9" s="196"/>
      <c r="D9" s="196"/>
      <c r="E9" s="196"/>
      <c r="F9" s="22">
        <f t="shared" si="0"/>
        <v>0</v>
      </c>
      <c r="G9" s="43"/>
      <c r="H9" s="44"/>
      <c r="I9" s="44"/>
      <c r="J9" s="44"/>
      <c r="K9" s="44"/>
      <c r="L9" s="44"/>
      <c r="M9" s="45"/>
      <c r="N9" s="46"/>
    </row>
    <row r="10" spans="1:14" ht="19.8">
      <c r="A10" s="220" t="s">
        <v>116</v>
      </c>
      <c r="B10" s="195">
        <v>28</v>
      </c>
      <c r="C10" s="196"/>
      <c r="D10" s="196"/>
      <c r="E10" s="196"/>
      <c r="F10" s="22">
        <f t="shared" si="0"/>
        <v>0</v>
      </c>
      <c r="G10" s="43"/>
      <c r="H10" s="44"/>
      <c r="I10" s="44"/>
      <c r="J10" s="44"/>
      <c r="K10" s="44"/>
      <c r="L10" s="44"/>
      <c r="M10" s="45"/>
      <c r="N10" s="46"/>
    </row>
    <row r="11" spans="1:14" ht="19.8">
      <c r="A11" s="220" t="s">
        <v>117</v>
      </c>
      <c r="B11" s="195">
        <v>10</v>
      </c>
      <c r="C11" s="196"/>
      <c r="D11" s="196"/>
      <c r="E11" s="196"/>
      <c r="F11" s="22">
        <f t="shared" si="0"/>
        <v>0</v>
      </c>
      <c r="G11" s="43"/>
      <c r="H11" s="44"/>
      <c r="I11" s="44"/>
      <c r="J11" s="44"/>
      <c r="K11" s="44"/>
      <c r="L11" s="44"/>
      <c r="M11" s="45"/>
      <c r="N11" s="46"/>
    </row>
    <row r="12" spans="1:14" ht="19.8">
      <c r="A12" s="220" t="s">
        <v>118</v>
      </c>
      <c r="B12" s="195">
        <v>11</v>
      </c>
      <c r="C12" s="196"/>
      <c r="D12" s="196"/>
      <c r="E12" s="196"/>
      <c r="F12" s="22">
        <f t="shared" si="0"/>
        <v>0</v>
      </c>
      <c r="G12" s="43"/>
      <c r="H12" s="44"/>
      <c r="I12" s="44"/>
      <c r="J12" s="44"/>
      <c r="K12" s="44"/>
      <c r="L12" s="44"/>
      <c r="M12" s="45"/>
      <c r="N12" s="46"/>
    </row>
    <row r="13" spans="1:14" ht="19.8">
      <c r="A13" s="220" t="s">
        <v>119</v>
      </c>
      <c r="B13" s="195">
        <v>13</v>
      </c>
      <c r="C13" s="196"/>
      <c r="D13" s="196"/>
      <c r="E13" s="196"/>
      <c r="F13" s="22">
        <f t="shared" si="0"/>
        <v>0</v>
      </c>
      <c r="G13" s="43"/>
      <c r="H13" s="44"/>
      <c r="I13" s="44"/>
      <c r="J13" s="44"/>
      <c r="K13" s="44"/>
      <c r="L13" s="44"/>
      <c r="M13" s="45"/>
      <c r="N13" s="46"/>
    </row>
    <row r="14" spans="1:14" ht="19.8">
      <c r="A14" s="220" t="s">
        <v>120</v>
      </c>
      <c r="B14" s="195">
        <v>9</v>
      </c>
      <c r="C14" s="196"/>
      <c r="D14" s="196"/>
      <c r="E14" s="196"/>
      <c r="F14" s="22">
        <f t="shared" si="0"/>
        <v>0</v>
      </c>
      <c r="G14" s="43"/>
      <c r="H14" s="44"/>
      <c r="I14" s="44"/>
      <c r="J14" s="44"/>
      <c r="K14" s="44"/>
      <c r="L14" s="44"/>
      <c r="M14" s="45"/>
      <c r="N14" s="46"/>
    </row>
    <row r="15" spans="1:14" ht="19.8">
      <c r="A15" s="220" t="s">
        <v>121</v>
      </c>
      <c r="B15" s="195">
        <v>10</v>
      </c>
      <c r="C15" s="196"/>
      <c r="D15" s="196"/>
      <c r="E15" s="196"/>
      <c r="F15" s="22">
        <f t="shared" si="0"/>
        <v>0</v>
      </c>
      <c r="G15" s="43"/>
      <c r="H15" s="44"/>
      <c r="I15" s="44"/>
      <c r="J15" s="44"/>
      <c r="K15" s="44"/>
      <c r="L15" s="44"/>
      <c r="M15" s="45"/>
      <c r="N15" s="46"/>
    </row>
    <row r="16" spans="1:14" ht="19.8">
      <c r="A16" s="220" t="s">
        <v>122</v>
      </c>
      <c r="B16" s="195">
        <v>13</v>
      </c>
      <c r="C16" s="196"/>
      <c r="D16" s="196"/>
      <c r="E16" s="196"/>
      <c r="F16" s="22">
        <f t="shared" si="0"/>
        <v>0</v>
      </c>
      <c r="G16" s="43"/>
      <c r="H16" s="44"/>
      <c r="I16" s="44"/>
      <c r="J16" s="44"/>
      <c r="K16" s="44"/>
      <c r="L16" s="44"/>
      <c r="M16" s="45"/>
      <c r="N16" s="46"/>
    </row>
    <row r="17" spans="1:14" ht="19.8">
      <c r="A17" s="220" t="s">
        <v>123</v>
      </c>
      <c r="B17" s="195">
        <v>9</v>
      </c>
      <c r="C17" s="196"/>
      <c r="D17" s="196"/>
      <c r="E17" s="196"/>
      <c r="F17" s="22">
        <f t="shared" si="0"/>
        <v>0</v>
      </c>
      <c r="G17" s="43"/>
      <c r="H17" s="44"/>
      <c r="I17" s="44"/>
      <c r="J17" s="44"/>
      <c r="K17" s="44"/>
      <c r="L17" s="44"/>
      <c r="M17" s="45"/>
      <c r="N17" s="45"/>
    </row>
    <row r="18" spans="1:14" ht="19.8">
      <c r="A18" s="220" t="s">
        <v>124</v>
      </c>
      <c r="B18" s="195">
        <v>18</v>
      </c>
      <c r="C18" s="196"/>
      <c r="D18" s="196"/>
      <c r="E18" s="196"/>
      <c r="F18" s="22">
        <f t="shared" si="0"/>
        <v>0</v>
      </c>
      <c r="G18" s="43"/>
      <c r="H18" s="44"/>
      <c r="I18" s="44"/>
      <c r="J18" s="44"/>
      <c r="K18" s="44"/>
      <c r="L18" s="44"/>
      <c r="M18" s="45"/>
      <c r="N18" s="46"/>
    </row>
    <row r="19" spans="1:14" ht="19.8">
      <c r="A19" s="220" t="s">
        <v>125</v>
      </c>
      <c r="B19" s="195">
        <v>11</v>
      </c>
      <c r="C19" s="196"/>
      <c r="D19" s="196"/>
      <c r="E19" s="196"/>
      <c r="F19" s="22">
        <f t="shared" si="0"/>
        <v>0</v>
      </c>
      <c r="G19" s="43"/>
      <c r="H19" s="44"/>
      <c r="I19" s="44"/>
      <c r="J19" s="44"/>
      <c r="K19" s="44"/>
      <c r="L19" s="44"/>
      <c r="M19" s="45"/>
      <c r="N19" s="46"/>
    </row>
    <row r="20" spans="1:14" ht="19.8">
      <c r="A20" s="220" t="s">
        <v>126</v>
      </c>
      <c r="B20" s="195">
        <v>9</v>
      </c>
      <c r="C20" s="196"/>
      <c r="D20" s="196"/>
      <c r="E20" s="196"/>
      <c r="F20" s="22">
        <f t="shared" si="0"/>
        <v>0</v>
      </c>
      <c r="G20" s="43"/>
      <c r="H20" s="44"/>
      <c r="I20" s="44"/>
      <c r="J20" s="44"/>
      <c r="K20" s="44"/>
      <c r="L20" s="44"/>
      <c r="M20" s="45"/>
      <c r="N20" s="46"/>
    </row>
    <row r="21" spans="1:14" ht="19.8">
      <c r="A21" s="220" t="s">
        <v>127</v>
      </c>
      <c r="B21" s="195">
        <v>19</v>
      </c>
      <c r="C21" s="196"/>
      <c r="D21" s="196"/>
      <c r="E21" s="196"/>
      <c r="F21" s="22">
        <f t="shared" si="0"/>
        <v>0</v>
      </c>
      <c r="G21" s="43"/>
      <c r="H21" s="44"/>
      <c r="I21" s="44"/>
      <c r="J21" s="44"/>
      <c r="K21" s="44"/>
      <c r="L21" s="44"/>
      <c r="M21" s="45"/>
      <c r="N21" s="46"/>
    </row>
    <row r="22" spans="1:14" ht="19.8">
      <c r="A22" s="220" t="s">
        <v>128</v>
      </c>
      <c r="B22" s="195">
        <v>13</v>
      </c>
      <c r="C22" s="196"/>
      <c r="D22" s="196"/>
      <c r="E22" s="228"/>
      <c r="F22" s="22">
        <f t="shared" si="0"/>
        <v>0</v>
      </c>
      <c r="G22" s="43"/>
      <c r="H22" s="44"/>
      <c r="I22" s="44"/>
      <c r="J22" s="44"/>
      <c r="K22" s="44"/>
      <c r="L22" s="44"/>
      <c r="M22" s="45"/>
      <c r="N22" s="46"/>
    </row>
    <row r="23" spans="1:14" ht="19.8">
      <c r="A23" s="220" t="s">
        <v>129</v>
      </c>
      <c r="B23" s="195">
        <v>14</v>
      </c>
      <c r="C23" s="196"/>
      <c r="D23" s="196"/>
      <c r="E23" s="228"/>
      <c r="F23" s="22">
        <f t="shared" si="0"/>
        <v>0</v>
      </c>
      <c r="G23" s="43"/>
      <c r="H23" s="44"/>
      <c r="I23" s="44"/>
      <c r="J23" s="44"/>
      <c r="K23" s="44"/>
      <c r="L23" s="44"/>
      <c r="M23" s="45"/>
      <c r="N23" s="46"/>
    </row>
    <row r="24" spans="1:14" ht="19.8">
      <c r="A24" s="220" t="s">
        <v>130</v>
      </c>
      <c r="B24" s="195">
        <v>16</v>
      </c>
      <c r="C24" s="196"/>
      <c r="D24" s="196"/>
      <c r="E24" s="229"/>
      <c r="F24" s="22">
        <f t="shared" si="0"/>
        <v>0</v>
      </c>
      <c r="G24" s="43"/>
      <c r="H24" s="44"/>
      <c r="I24" s="44"/>
      <c r="J24" s="44"/>
      <c r="K24" s="44"/>
      <c r="L24" s="44"/>
      <c r="M24" s="45"/>
      <c r="N24" s="46"/>
    </row>
    <row r="25" spans="1:14" ht="19.8">
      <c r="A25" s="219" t="s">
        <v>98</v>
      </c>
      <c r="B25" s="22">
        <f t="shared" ref="B25:N25" si="1">SUM(B5:B24)</f>
        <v>258</v>
      </c>
      <c r="C25" s="22">
        <f t="shared" si="1"/>
        <v>0</v>
      </c>
      <c r="D25" s="22">
        <f t="shared" si="1"/>
        <v>0</v>
      </c>
      <c r="E25" s="22">
        <f t="shared" si="1"/>
        <v>0</v>
      </c>
      <c r="F25" s="22">
        <f t="shared" si="1"/>
        <v>0</v>
      </c>
      <c r="G25" s="22">
        <f t="shared" si="1"/>
        <v>0</v>
      </c>
      <c r="H25" s="22">
        <f t="shared" si="1"/>
        <v>0</v>
      </c>
      <c r="I25" s="22">
        <f t="shared" si="1"/>
        <v>0</v>
      </c>
      <c r="J25" s="22">
        <f t="shared" si="1"/>
        <v>0</v>
      </c>
      <c r="K25" s="22">
        <f t="shared" si="1"/>
        <v>0</v>
      </c>
      <c r="L25" s="22">
        <f t="shared" si="1"/>
        <v>0</v>
      </c>
      <c r="M25" s="23">
        <f t="shared" si="1"/>
        <v>0</v>
      </c>
      <c r="N25" s="26">
        <f t="shared" si="1"/>
        <v>0</v>
      </c>
    </row>
    <row r="26" spans="1:14" s="3" customFormat="1" ht="26.25" customHeight="1">
      <c r="A26" s="238" t="s">
        <v>34</v>
      </c>
      <c r="B26" s="239"/>
      <c r="C26" s="61">
        <f>C25</f>
        <v>0</v>
      </c>
      <c r="D26" s="61" t="s">
        <v>35</v>
      </c>
      <c r="E26" s="61" t="s">
        <v>36</v>
      </c>
      <c r="F26" s="61"/>
      <c r="G26" s="61">
        <f>F25</f>
        <v>0</v>
      </c>
      <c r="H26" s="61" t="s">
        <v>37</v>
      </c>
      <c r="I26" s="61"/>
      <c r="J26" s="61"/>
      <c r="K26" s="61" t="s">
        <v>140</v>
      </c>
      <c r="L26" s="61"/>
      <c r="M26" s="68"/>
      <c r="N26" s="69"/>
    </row>
    <row r="27" spans="1:14" s="3" customFormat="1" ht="26.25" customHeight="1">
      <c r="A27" s="238" t="s">
        <v>96</v>
      </c>
      <c r="B27" s="239"/>
      <c r="C27" s="62" t="str">
        <f ca="1">INDIRECT(H27,TRUE)</f>
        <v>三川</v>
      </c>
      <c r="D27" s="144" t="s">
        <v>88</v>
      </c>
      <c r="E27" s="145">
        <f>MAX(C5:C24)</f>
        <v>0</v>
      </c>
      <c r="F27" s="146">
        <f>MAX(F5:F24)</f>
        <v>0</v>
      </c>
      <c r="G27" s="88"/>
      <c r="H27" s="149" t="str">
        <f>ADDRESS(MATCH(MAX(F5:F24),F5:F24,0)+4,1)</f>
        <v>$A$5</v>
      </c>
      <c r="I27" s="88"/>
      <c r="J27" s="88"/>
      <c r="K27" s="88"/>
      <c r="L27" s="88"/>
      <c r="M27" s="142"/>
      <c r="N27" s="143"/>
    </row>
    <row r="28" spans="1:14" s="3" customFormat="1" ht="26.25" customHeight="1">
      <c r="A28" s="238" t="s">
        <v>97</v>
      </c>
      <c r="B28" s="239"/>
      <c r="C28" s="158" t="str">
        <f ca="1">INDIRECT(H28,TRUE)</f>
        <v>三川</v>
      </c>
      <c r="D28" s="159" t="s">
        <v>88</v>
      </c>
      <c r="E28" s="147">
        <f>MIN(C5:C24)</f>
        <v>0</v>
      </c>
      <c r="F28" s="148">
        <f>MIN(F5:F24)</f>
        <v>0</v>
      </c>
      <c r="G28" s="88"/>
      <c r="H28" s="149" t="str">
        <f>ADDRESS(MATCH(MIN(F5:F24),F5:F24,0)+4,1)</f>
        <v>$A$5</v>
      </c>
      <c r="I28" s="88"/>
      <c r="J28" s="88"/>
      <c r="K28" s="88"/>
      <c r="L28" s="88"/>
      <c r="M28" s="142"/>
      <c r="N28" s="143"/>
    </row>
    <row r="29" spans="1:14" s="4" customFormat="1" ht="24.9" customHeight="1">
      <c r="A29" s="246" t="s">
        <v>38</v>
      </c>
      <c r="B29" s="247"/>
      <c r="C29" s="234">
        <f>SUM(G29:G30)</f>
        <v>0</v>
      </c>
      <c r="D29" s="236" t="s">
        <v>37</v>
      </c>
      <c r="E29" s="199" t="s">
        <v>39</v>
      </c>
      <c r="F29" s="88"/>
      <c r="G29" s="88"/>
      <c r="H29" s="88" t="s">
        <v>37</v>
      </c>
      <c r="I29" s="88"/>
      <c r="J29" s="88"/>
      <c r="K29" s="81"/>
      <c r="L29" s="81"/>
      <c r="M29" s="82"/>
      <c r="N29" s="83"/>
    </row>
    <row r="30" spans="1:14" s="5" customFormat="1" ht="24.9" customHeight="1">
      <c r="A30" s="248"/>
      <c r="B30" s="249"/>
      <c r="C30" s="235"/>
      <c r="D30" s="237"/>
      <c r="E30" s="89" t="s">
        <v>40</v>
      </c>
      <c r="F30" s="89"/>
      <c r="G30" s="89"/>
      <c r="H30" s="89" t="s">
        <v>37</v>
      </c>
      <c r="I30" s="89"/>
      <c r="J30" s="89"/>
      <c r="K30" s="90"/>
      <c r="L30" s="90"/>
      <c r="M30" s="91"/>
      <c r="N30" s="92"/>
    </row>
    <row r="31" spans="1:14" s="5" customFormat="1" ht="24.9" customHeight="1">
      <c r="A31" s="246" t="s">
        <v>17</v>
      </c>
      <c r="B31" s="250"/>
      <c r="C31" s="253">
        <f>K25</f>
        <v>0</v>
      </c>
      <c r="D31" s="253" t="s">
        <v>10</v>
      </c>
      <c r="E31" s="205" t="s">
        <v>141</v>
      </c>
      <c r="F31" s="199"/>
      <c r="G31" s="199"/>
      <c r="H31" s="199"/>
      <c r="I31" s="199"/>
      <c r="J31" s="199"/>
      <c r="K31" s="206"/>
      <c r="L31" s="206"/>
      <c r="M31" s="207"/>
      <c r="N31" s="208"/>
    </row>
    <row r="32" spans="1:14" s="6" customFormat="1" ht="24.9" customHeight="1">
      <c r="A32" s="251"/>
      <c r="B32" s="252"/>
      <c r="C32" s="254"/>
      <c r="D32" s="254"/>
      <c r="E32" s="205" t="s">
        <v>142</v>
      </c>
      <c r="F32" s="203"/>
      <c r="G32" s="203"/>
      <c r="H32" s="203"/>
      <c r="I32" s="203"/>
      <c r="J32" s="203"/>
      <c r="K32" s="203"/>
      <c r="L32" s="203"/>
      <c r="M32" s="203"/>
      <c r="N32" s="204"/>
    </row>
    <row r="33" spans="1:14" s="7" customFormat="1" ht="26.25" customHeight="1">
      <c r="A33" s="238" t="s">
        <v>41</v>
      </c>
      <c r="B33" s="239"/>
      <c r="C33" s="61">
        <f>L25</f>
        <v>0</v>
      </c>
      <c r="D33" s="61" t="s">
        <v>37</v>
      </c>
      <c r="E33" s="61"/>
      <c r="F33" s="61"/>
      <c r="G33" s="62"/>
      <c r="H33" s="61"/>
      <c r="I33" s="61"/>
      <c r="J33" s="61"/>
      <c r="K33" s="63"/>
      <c r="L33" s="63"/>
      <c r="M33" s="64"/>
      <c r="N33" s="65"/>
    </row>
    <row r="34" spans="1:14" s="8" customFormat="1" ht="26.25" customHeight="1">
      <c r="A34" s="238" t="s">
        <v>14</v>
      </c>
      <c r="B34" s="239"/>
      <c r="C34" s="61">
        <f>M25</f>
        <v>0</v>
      </c>
      <c r="D34" s="61" t="s">
        <v>42</v>
      </c>
      <c r="E34" s="61" t="s">
        <v>143</v>
      </c>
      <c r="F34" s="61"/>
      <c r="G34" s="61"/>
      <c r="H34" s="61"/>
      <c r="I34" s="61"/>
      <c r="J34" s="61"/>
      <c r="K34" s="63"/>
      <c r="L34" s="63"/>
      <c r="M34" s="64"/>
      <c r="N34" s="65"/>
    </row>
    <row r="35" spans="1:14" s="9" customFormat="1" ht="26.25" customHeight="1">
      <c r="A35" s="244" t="s">
        <v>110</v>
      </c>
      <c r="B35" s="245"/>
      <c r="C35" s="61">
        <f>N25</f>
        <v>0</v>
      </c>
      <c r="D35" s="61" t="s">
        <v>42</v>
      </c>
      <c r="E35" s="61" t="s">
        <v>144</v>
      </c>
      <c r="F35" s="61"/>
      <c r="G35" s="61"/>
      <c r="H35" s="61"/>
      <c r="I35" s="61"/>
      <c r="J35" s="61"/>
      <c r="K35" s="63"/>
      <c r="L35" s="63"/>
      <c r="M35" s="64"/>
      <c r="N35" s="65"/>
    </row>
    <row r="36" spans="1:14" s="7" customFormat="1" ht="26.25" customHeight="1">
      <c r="A36" s="238" t="s">
        <v>95</v>
      </c>
      <c r="B36" s="239"/>
      <c r="C36" s="61">
        <f>G25</f>
        <v>0</v>
      </c>
      <c r="D36" s="72" t="s">
        <v>37</v>
      </c>
      <c r="E36" s="61" t="s">
        <v>43</v>
      </c>
      <c r="F36" s="61"/>
      <c r="G36" s="61">
        <f>H25</f>
        <v>0</v>
      </c>
      <c r="H36" s="72" t="s">
        <v>37</v>
      </c>
      <c r="I36" s="61"/>
      <c r="J36" s="61"/>
      <c r="K36" s="63"/>
      <c r="L36" s="63"/>
      <c r="M36" s="64"/>
      <c r="N36" s="65"/>
    </row>
    <row r="37" spans="1:14" s="10" customFormat="1" ht="26.25" customHeight="1" thickBot="1">
      <c r="A37" s="242" t="str">
        <f>IF(C37&gt;0," 本月戶數增加","本月戶數減少")</f>
        <v>本月戶數減少</v>
      </c>
      <c r="B37" s="243"/>
      <c r="C37" s="73">
        <f>C25-'11305'!C25</f>
        <v>0</v>
      </c>
      <c r="D37" s="157" t="str">
        <f>IF(E37&gt;0,"男增加","男減少")</f>
        <v>男減少</v>
      </c>
      <c r="E37" s="74">
        <f>D25-'11305'!D25</f>
        <v>0</v>
      </c>
      <c r="F37" s="75" t="str">
        <f>IF(G37&gt;0,"女增加","女減少")</f>
        <v>女減少</v>
      </c>
      <c r="G37" s="74">
        <f>E25-'11305'!E25</f>
        <v>0</v>
      </c>
      <c r="H37" s="76"/>
      <c r="I37" s="243" t="str">
        <f>IF(K37&gt;0,"總人口數增加","總人口數減少")</f>
        <v>總人口數減少</v>
      </c>
      <c r="J37" s="243"/>
      <c r="K37" s="74">
        <f>F25-'11305'!F25</f>
        <v>0</v>
      </c>
      <c r="L37" s="76"/>
      <c r="M37" s="77"/>
      <c r="N37" s="78"/>
    </row>
    <row r="38" spans="1:14">
      <c r="C38" s="2"/>
    </row>
  </sheetData>
  <mergeCells count="28">
    <mergeCell ref="A1:L1"/>
    <mergeCell ref="I3:I4"/>
    <mergeCell ref="C29:C30"/>
    <mergeCell ref="D29:D30"/>
    <mergeCell ref="B3:B4"/>
    <mergeCell ref="G3:G4"/>
    <mergeCell ref="H3:H4"/>
    <mergeCell ref="A26:B26"/>
    <mergeCell ref="A3:A4"/>
    <mergeCell ref="L3:L4"/>
    <mergeCell ref="K2:N2"/>
    <mergeCell ref="M3:M4"/>
    <mergeCell ref="N3:N4"/>
    <mergeCell ref="K3:K4"/>
    <mergeCell ref="J3:J4"/>
    <mergeCell ref="A29:B30"/>
    <mergeCell ref="C3:C4"/>
    <mergeCell ref="A37:B37"/>
    <mergeCell ref="I37:J37"/>
    <mergeCell ref="A35:B35"/>
    <mergeCell ref="A33:B33"/>
    <mergeCell ref="A34:B34"/>
    <mergeCell ref="A27:B27"/>
    <mergeCell ref="A28:B28"/>
    <mergeCell ref="A36:B36"/>
    <mergeCell ref="A31:B32"/>
    <mergeCell ref="C31:C32"/>
    <mergeCell ref="D31:D32"/>
  </mergeCells>
  <phoneticPr fontId="1" type="noConversion"/>
  <printOptions horizontalCentered="1"/>
  <pageMargins left="0.59055118110236227" right="0.39370078740157483" top="0.98425196850393704" bottom="0.98425196850393704" header="0" footer="0"/>
  <pageSetup paperSize="8" fitToHeight="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4"/>
  <sheetViews>
    <sheetView workbookViewId="0">
      <pane ySplit="4" topLeftCell="A10" activePane="bottomLeft" state="frozen"/>
      <selection pane="bottomLeft" activeCell="G3" sqref="G3:G4"/>
    </sheetView>
  </sheetViews>
  <sheetFormatPr defaultColWidth="9" defaultRowHeight="16.2"/>
  <cols>
    <col min="1" max="1" width="11.33203125" style="163" customWidth="1"/>
    <col min="2" max="2" width="12.44140625" style="29" customWidth="1"/>
    <col min="3" max="3" width="11.33203125" style="29" customWidth="1"/>
    <col min="4" max="6" width="9.6640625" style="29" customWidth="1"/>
    <col min="7" max="10" width="8.6640625" style="29" customWidth="1"/>
    <col min="11" max="14" width="7.6640625" style="29" customWidth="1"/>
    <col min="15" max="16384" width="9" style="29"/>
  </cols>
  <sheetData>
    <row r="1" spans="1:14" ht="44.25" customHeight="1">
      <c r="A1" s="230" t="s">
        <v>106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47"/>
      <c r="N1" s="47"/>
    </row>
    <row r="2" spans="1:14" ht="28.5" customHeight="1" thickBot="1">
      <c r="A2" s="48"/>
      <c r="B2" s="49"/>
      <c r="C2" s="47"/>
      <c r="D2" s="49"/>
      <c r="E2" s="49"/>
      <c r="F2" s="49"/>
      <c r="G2" s="49"/>
      <c r="H2" s="49"/>
      <c r="I2" s="49"/>
      <c r="J2" s="53"/>
      <c r="K2" s="276" t="s">
        <v>173</v>
      </c>
      <c r="L2" s="276"/>
      <c r="M2" s="276"/>
      <c r="N2" s="276"/>
    </row>
    <row r="3" spans="1:14" ht="19.8">
      <c r="A3" s="277" t="s">
        <v>80</v>
      </c>
      <c r="B3" s="270" t="s">
        <v>81</v>
      </c>
      <c r="C3" s="270" t="s">
        <v>25</v>
      </c>
      <c r="D3" s="191" t="s">
        <v>10</v>
      </c>
      <c r="E3" s="192" t="s">
        <v>90</v>
      </c>
      <c r="F3" s="193" t="s">
        <v>91</v>
      </c>
      <c r="G3" s="270" t="s">
        <v>26</v>
      </c>
      <c r="H3" s="270" t="s">
        <v>27</v>
      </c>
      <c r="I3" s="270" t="s">
        <v>28</v>
      </c>
      <c r="J3" s="270" t="s">
        <v>29</v>
      </c>
      <c r="K3" s="270" t="s">
        <v>30</v>
      </c>
      <c r="L3" s="270" t="s">
        <v>31</v>
      </c>
      <c r="M3" s="279" t="s">
        <v>108</v>
      </c>
      <c r="N3" s="281" t="s">
        <v>109</v>
      </c>
    </row>
    <row r="4" spans="1:14" s="163" customFormat="1" ht="19.8">
      <c r="A4" s="278"/>
      <c r="B4" s="271"/>
      <c r="C4" s="271"/>
      <c r="D4" s="50" t="s">
        <v>32</v>
      </c>
      <c r="E4" s="50" t="s">
        <v>33</v>
      </c>
      <c r="F4" s="50" t="s">
        <v>85</v>
      </c>
      <c r="G4" s="271"/>
      <c r="H4" s="271"/>
      <c r="I4" s="271"/>
      <c r="J4" s="271"/>
      <c r="K4" s="271"/>
      <c r="L4" s="271"/>
      <c r="M4" s="280"/>
      <c r="N4" s="282"/>
    </row>
    <row r="5" spans="1:14" ht="19.8">
      <c r="A5" s="220" t="s">
        <v>111</v>
      </c>
      <c r="B5" s="194">
        <v>9</v>
      </c>
      <c r="C5" s="196"/>
      <c r="D5" s="196"/>
      <c r="E5" s="196"/>
      <c r="F5" s="51">
        <f>SUM(D5:E5)</f>
        <v>0</v>
      </c>
      <c r="G5" s="57"/>
      <c r="H5" s="58"/>
      <c r="I5" s="58"/>
      <c r="J5" s="58"/>
      <c r="K5" s="58"/>
      <c r="L5" s="58"/>
      <c r="M5" s="59"/>
      <c r="N5" s="60"/>
    </row>
    <row r="6" spans="1:14" ht="19.8">
      <c r="A6" s="220" t="s">
        <v>112</v>
      </c>
      <c r="B6" s="195">
        <v>9</v>
      </c>
      <c r="C6" s="196"/>
      <c r="D6" s="196"/>
      <c r="E6" s="196"/>
      <c r="F6" s="51">
        <f t="shared" ref="F6:F24" si="0">SUM(D6:E6)</f>
        <v>0</v>
      </c>
      <c r="G6" s="57"/>
      <c r="H6" s="58"/>
      <c r="I6" s="58"/>
      <c r="J6" s="58"/>
      <c r="K6" s="58"/>
      <c r="L6" s="58"/>
      <c r="M6" s="59"/>
      <c r="N6" s="60"/>
    </row>
    <row r="7" spans="1:14" ht="19.8">
      <c r="A7" s="220" t="s">
        <v>113</v>
      </c>
      <c r="B7" s="195">
        <v>17</v>
      </c>
      <c r="C7" s="196"/>
      <c r="D7" s="196"/>
      <c r="E7" s="196"/>
      <c r="F7" s="51">
        <f t="shared" si="0"/>
        <v>0</v>
      </c>
      <c r="G7" s="57"/>
      <c r="H7" s="58"/>
      <c r="I7" s="58"/>
      <c r="J7" s="58"/>
      <c r="K7" s="58"/>
      <c r="L7" s="58"/>
      <c r="M7" s="59"/>
      <c r="N7" s="60"/>
    </row>
    <row r="8" spans="1:14" ht="19.8">
      <c r="A8" s="220" t="s">
        <v>114</v>
      </c>
      <c r="B8" s="195">
        <v>8</v>
      </c>
      <c r="C8" s="196"/>
      <c r="D8" s="196"/>
      <c r="E8" s="196"/>
      <c r="F8" s="51">
        <f t="shared" si="0"/>
        <v>0</v>
      </c>
      <c r="G8" s="57"/>
      <c r="H8" s="58"/>
      <c r="I8" s="58"/>
      <c r="J8" s="58"/>
      <c r="K8" s="58"/>
      <c r="L8" s="58"/>
      <c r="M8" s="59"/>
      <c r="N8" s="60"/>
    </row>
    <row r="9" spans="1:14" ht="19.8">
      <c r="A9" s="220" t="s">
        <v>115</v>
      </c>
      <c r="B9" s="195">
        <v>12</v>
      </c>
      <c r="C9" s="196"/>
      <c r="D9" s="196"/>
      <c r="E9" s="196"/>
      <c r="F9" s="51">
        <f t="shared" si="0"/>
        <v>0</v>
      </c>
      <c r="G9" s="57"/>
      <c r="H9" s="58"/>
      <c r="I9" s="58"/>
      <c r="J9" s="58"/>
      <c r="K9" s="58"/>
      <c r="L9" s="58"/>
      <c r="M9" s="59"/>
      <c r="N9" s="60"/>
    </row>
    <row r="10" spans="1:14" ht="19.8">
      <c r="A10" s="220" t="s">
        <v>116</v>
      </c>
      <c r="B10" s="195">
        <v>28</v>
      </c>
      <c r="C10" s="196"/>
      <c r="D10" s="196"/>
      <c r="E10" s="196"/>
      <c r="F10" s="51">
        <f t="shared" si="0"/>
        <v>0</v>
      </c>
      <c r="G10" s="57"/>
      <c r="H10" s="58"/>
      <c r="I10" s="58"/>
      <c r="J10" s="58"/>
      <c r="K10" s="58"/>
      <c r="L10" s="58"/>
      <c r="M10" s="59"/>
      <c r="N10" s="60"/>
    </row>
    <row r="11" spans="1:14" ht="19.8">
      <c r="A11" s="220" t="s">
        <v>117</v>
      </c>
      <c r="B11" s="195">
        <v>10</v>
      </c>
      <c r="C11" s="196"/>
      <c r="D11" s="196"/>
      <c r="E11" s="196"/>
      <c r="F11" s="51">
        <f t="shared" si="0"/>
        <v>0</v>
      </c>
      <c r="G11" s="57"/>
      <c r="H11" s="58"/>
      <c r="I11" s="58"/>
      <c r="J11" s="58"/>
      <c r="K11" s="58"/>
      <c r="L11" s="58"/>
      <c r="M11" s="59"/>
      <c r="N11" s="60"/>
    </row>
    <row r="12" spans="1:14" ht="19.8">
      <c r="A12" s="220" t="s">
        <v>118</v>
      </c>
      <c r="B12" s="195">
        <v>11</v>
      </c>
      <c r="C12" s="196"/>
      <c r="D12" s="196"/>
      <c r="E12" s="196"/>
      <c r="F12" s="51">
        <f t="shared" si="0"/>
        <v>0</v>
      </c>
      <c r="G12" s="57"/>
      <c r="H12" s="58"/>
      <c r="I12" s="58"/>
      <c r="J12" s="58"/>
      <c r="K12" s="58"/>
      <c r="L12" s="58"/>
      <c r="M12" s="59"/>
      <c r="N12" s="60"/>
    </row>
    <row r="13" spans="1:14" ht="19.8">
      <c r="A13" s="220" t="s">
        <v>119</v>
      </c>
      <c r="B13" s="195">
        <v>13</v>
      </c>
      <c r="C13" s="196"/>
      <c r="D13" s="196"/>
      <c r="E13" s="196"/>
      <c r="F13" s="51">
        <f t="shared" si="0"/>
        <v>0</v>
      </c>
      <c r="G13" s="56"/>
      <c r="H13" s="58"/>
      <c r="I13" s="58"/>
      <c r="J13" s="58"/>
      <c r="K13" s="58"/>
      <c r="L13" s="58"/>
      <c r="M13" s="59"/>
      <c r="N13" s="60"/>
    </row>
    <row r="14" spans="1:14" ht="19.8">
      <c r="A14" s="220" t="s">
        <v>120</v>
      </c>
      <c r="B14" s="195">
        <v>9</v>
      </c>
      <c r="C14" s="196"/>
      <c r="D14" s="196"/>
      <c r="E14" s="196"/>
      <c r="F14" s="51">
        <f t="shared" si="0"/>
        <v>0</v>
      </c>
      <c r="G14" s="56"/>
      <c r="H14" s="58"/>
      <c r="I14" s="58"/>
      <c r="J14" s="58"/>
      <c r="K14" s="58"/>
      <c r="L14" s="58"/>
      <c r="M14" s="59"/>
      <c r="N14" s="60"/>
    </row>
    <row r="15" spans="1:14" ht="19.8">
      <c r="A15" s="220" t="s">
        <v>121</v>
      </c>
      <c r="B15" s="195">
        <v>10</v>
      </c>
      <c r="C15" s="196"/>
      <c r="D15" s="196"/>
      <c r="E15" s="196"/>
      <c r="F15" s="51">
        <f t="shared" si="0"/>
        <v>0</v>
      </c>
      <c r="G15" s="56"/>
      <c r="H15" s="58"/>
      <c r="I15" s="58"/>
      <c r="J15" s="58"/>
      <c r="K15" s="58"/>
      <c r="L15" s="58"/>
      <c r="M15" s="59"/>
      <c r="N15" s="60"/>
    </row>
    <row r="16" spans="1:14" ht="19.8">
      <c r="A16" s="220" t="s">
        <v>122</v>
      </c>
      <c r="B16" s="195">
        <v>13</v>
      </c>
      <c r="C16" s="196"/>
      <c r="D16" s="196"/>
      <c r="E16" s="196"/>
      <c r="F16" s="51">
        <f t="shared" si="0"/>
        <v>0</v>
      </c>
      <c r="G16" s="56"/>
      <c r="H16" s="58"/>
      <c r="I16" s="58"/>
      <c r="J16" s="58"/>
      <c r="K16" s="58"/>
      <c r="L16" s="58"/>
      <c r="M16" s="59"/>
      <c r="N16" s="60"/>
    </row>
    <row r="17" spans="1:14" ht="19.8">
      <c r="A17" s="220" t="s">
        <v>123</v>
      </c>
      <c r="B17" s="195">
        <v>9</v>
      </c>
      <c r="C17" s="196"/>
      <c r="D17" s="196"/>
      <c r="E17" s="196"/>
      <c r="F17" s="51">
        <f t="shared" si="0"/>
        <v>0</v>
      </c>
      <c r="G17" s="56"/>
      <c r="H17" s="58"/>
      <c r="I17" s="58"/>
      <c r="J17" s="58"/>
      <c r="K17" s="58"/>
      <c r="L17" s="58"/>
      <c r="M17" s="59"/>
      <c r="N17" s="60"/>
    </row>
    <row r="18" spans="1:14" ht="19.8">
      <c r="A18" s="220" t="s">
        <v>124</v>
      </c>
      <c r="B18" s="195">
        <v>18</v>
      </c>
      <c r="C18" s="196"/>
      <c r="D18" s="196"/>
      <c r="E18" s="196"/>
      <c r="F18" s="51">
        <f t="shared" si="0"/>
        <v>0</v>
      </c>
      <c r="G18" s="56"/>
      <c r="H18" s="58"/>
      <c r="I18" s="58"/>
      <c r="J18" s="58"/>
      <c r="K18" s="58"/>
      <c r="L18" s="58"/>
      <c r="M18" s="59"/>
      <c r="N18" s="60"/>
    </row>
    <row r="19" spans="1:14" ht="19.8">
      <c r="A19" s="220" t="s">
        <v>125</v>
      </c>
      <c r="B19" s="195">
        <v>11</v>
      </c>
      <c r="C19" s="196"/>
      <c r="D19" s="196"/>
      <c r="E19" s="196"/>
      <c r="F19" s="51">
        <f t="shared" si="0"/>
        <v>0</v>
      </c>
      <c r="G19" s="56"/>
      <c r="H19" s="58"/>
      <c r="I19" s="58"/>
      <c r="J19" s="58"/>
      <c r="K19" s="58"/>
      <c r="L19" s="58"/>
      <c r="M19" s="59"/>
      <c r="N19" s="60"/>
    </row>
    <row r="20" spans="1:14" ht="19.8">
      <c r="A20" s="220" t="s">
        <v>126</v>
      </c>
      <c r="B20" s="195">
        <v>9</v>
      </c>
      <c r="C20" s="196"/>
      <c r="D20" s="196"/>
      <c r="E20" s="196"/>
      <c r="F20" s="51">
        <f t="shared" si="0"/>
        <v>0</v>
      </c>
      <c r="G20" s="56"/>
      <c r="H20" s="58"/>
      <c r="I20" s="58"/>
      <c r="J20" s="58"/>
      <c r="K20" s="58"/>
      <c r="L20" s="58"/>
      <c r="M20" s="59"/>
      <c r="N20" s="60"/>
    </row>
    <row r="21" spans="1:14" ht="19.8">
      <c r="A21" s="220" t="s">
        <v>127</v>
      </c>
      <c r="B21" s="195">
        <v>19</v>
      </c>
      <c r="C21" s="196"/>
      <c r="D21" s="196"/>
      <c r="E21" s="196"/>
      <c r="F21" s="51">
        <f t="shared" si="0"/>
        <v>0</v>
      </c>
      <c r="G21" s="56"/>
      <c r="H21" s="58"/>
      <c r="I21" s="58"/>
      <c r="J21" s="58"/>
      <c r="K21" s="58"/>
      <c r="L21" s="58"/>
      <c r="M21" s="59"/>
      <c r="N21" s="60"/>
    </row>
    <row r="22" spans="1:14" ht="19.8">
      <c r="A22" s="220" t="s">
        <v>128</v>
      </c>
      <c r="B22" s="195">
        <v>13</v>
      </c>
      <c r="C22" s="196"/>
      <c r="D22" s="196"/>
      <c r="E22" s="228"/>
      <c r="F22" s="51">
        <f t="shared" si="0"/>
        <v>0</v>
      </c>
      <c r="G22" s="57"/>
      <c r="H22" s="58"/>
      <c r="I22" s="58"/>
      <c r="J22" s="58"/>
      <c r="K22" s="58"/>
      <c r="L22" s="58"/>
      <c r="M22" s="59"/>
      <c r="N22" s="60"/>
    </row>
    <row r="23" spans="1:14" ht="19.8">
      <c r="A23" s="220" t="s">
        <v>129</v>
      </c>
      <c r="B23" s="195">
        <v>14</v>
      </c>
      <c r="C23" s="196"/>
      <c r="D23" s="196"/>
      <c r="E23" s="228"/>
      <c r="F23" s="51">
        <f t="shared" si="0"/>
        <v>0</v>
      </c>
      <c r="G23" s="57"/>
      <c r="H23" s="58"/>
      <c r="I23" s="58"/>
      <c r="J23" s="58"/>
      <c r="K23" s="58"/>
      <c r="L23" s="58"/>
      <c r="M23" s="59"/>
      <c r="N23" s="60"/>
    </row>
    <row r="24" spans="1:14" ht="19.8">
      <c r="A24" s="220" t="s">
        <v>130</v>
      </c>
      <c r="B24" s="195">
        <v>16</v>
      </c>
      <c r="C24" s="196"/>
      <c r="D24" s="196"/>
      <c r="E24" s="229"/>
      <c r="F24" s="51">
        <f t="shared" si="0"/>
        <v>0</v>
      </c>
      <c r="G24" s="57"/>
      <c r="H24" s="58"/>
      <c r="I24" s="58"/>
      <c r="J24" s="58"/>
      <c r="K24" s="58"/>
      <c r="L24" s="58"/>
      <c r="M24" s="59"/>
      <c r="N24" s="60"/>
    </row>
    <row r="25" spans="1:14" ht="19.8">
      <c r="A25" s="219" t="s">
        <v>98</v>
      </c>
      <c r="B25" s="51">
        <f t="shared" ref="B25:N25" si="1">SUM(B5:B24)</f>
        <v>258</v>
      </c>
      <c r="C25" s="51">
        <f t="shared" si="1"/>
        <v>0</v>
      </c>
      <c r="D25" s="51">
        <f t="shared" si="1"/>
        <v>0</v>
      </c>
      <c r="E25" s="51">
        <f t="shared" si="1"/>
        <v>0</v>
      </c>
      <c r="F25" s="51">
        <f t="shared" si="1"/>
        <v>0</v>
      </c>
      <c r="G25" s="51">
        <f t="shared" si="1"/>
        <v>0</v>
      </c>
      <c r="H25" s="51">
        <f t="shared" si="1"/>
        <v>0</v>
      </c>
      <c r="I25" s="51">
        <f t="shared" si="1"/>
        <v>0</v>
      </c>
      <c r="J25" s="51">
        <f t="shared" si="1"/>
        <v>0</v>
      </c>
      <c r="K25" s="51">
        <f t="shared" si="1"/>
        <v>0</v>
      </c>
      <c r="L25" s="51">
        <f t="shared" si="1"/>
        <v>0</v>
      </c>
      <c r="M25" s="52">
        <f t="shared" si="1"/>
        <v>0</v>
      </c>
      <c r="N25" s="54">
        <f t="shared" si="1"/>
        <v>0</v>
      </c>
    </row>
    <row r="26" spans="1:14" s="164" customFormat="1" ht="26.25" customHeight="1">
      <c r="A26" s="274" t="s">
        <v>34</v>
      </c>
      <c r="B26" s="275"/>
      <c r="C26" s="93">
        <f>C25</f>
        <v>0</v>
      </c>
      <c r="D26" s="93" t="s">
        <v>35</v>
      </c>
      <c r="E26" s="93" t="s">
        <v>36</v>
      </c>
      <c r="F26" s="93"/>
      <c r="G26" s="93">
        <f>F25</f>
        <v>0</v>
      </c>
      <c r="H26" s="93" t="s">
        <v>37</v>
      </c>
      <c r="I26" s="93"/>
      <c r="J26" s="93"/>
      <c r="K26" s="93" t="s">
        <v>145</v>
      </c>
      <c r="L26" s="93"/>
      <c r="M26" s="94"/>
      <c r="N26" s="95"/>
    </row>
    <row r="27" spans="1:14" s="164" customFormat="1" ht="26.25" customHeight="1">
      <c r="A27" s="238" t="s">
        <v>96</v>
      </c>
      <c r="B27" s="239"/>
      <c r="C27" s="62" t="str">
        <f ca="1">INDIRECT(H27,TRUE)</f>
        <v>三川</v>
      </c>
      <c r="D27" s="144" t="s">
        <v>88</v>
      </c>
      <c r="E27" s="145">
        <f>MAX(C5:C24)</f>
        <v>0</v>
      </c>
      <c r="F27" s="146">
        <f>MAX(F5:F24)</f>
        <v>0</v>
      </c>
      <c r="G27" s="88"/>
      <c r="H27" s="149" t="str">
        <f>ADDRESS(MATCH(MAX(F5:F24),F5:F24,0)+4,1)</f>
        <v>$A$5</v>
      </c>
      <c r="I27" s="88"/>
      <c r="J27" s="88"/>
      <c r="K27" s="88"/>
      <c r="L27" s="88"/>
      <c r="M27" s="142"/>
      <c r="N27" s="143"/>
    </row>
    <row r="28" spans="1:14" s="164" customFormat="1" ht="26.25" customHeight="1">
      <c r="A28" s="238" t="s">
        <v>97</v>
      </c>
      <c r="B28" s="239"/>
      <c r="C28" s="160" t="str">
        <f ca="1">INDIRECT(H28,TRUE)</f>
        <v>三川</v>
      </c>
      <c r="D28" s="161" t="s">
        <v>88</v>
      </c>
      <c r="E28" s="147">
        <f>MIN(C5:C24)</f>
        <v>0</v>
      </c>
      <c r="F28" s="148">
        <f>MIN(F5:F24)</f>
        <v>0</v>
      </c>
      <c r="G28" s="88"/>
      <c r="H28" s="149" t="str">
        <f>ADDRESS(MATCH(MIN(F5:F24),F5:F24,0)+4,1)</f>
        <v>$A$5</v>
      </c>
      <c r="I28" s="88"/>
      <c r="J28" s="88"/>
      <c r="K28" s="88"/>
      <c r="L28" s="88"/>
      <c r="M28" s="142"/>
      <c r="N28" s="143"/>
    </row>
    <row r="29" spans="1:14" s="165" customFormat="1" ht="24.9" customHeight="1">
      <c r="A29" s="283" t="s">
        <v>11</v>
      </c>
      <c r="B29" s="284"/>
      <c r="C29" s="287">
        <f>G29+G30</f>
        <v>0</v>
      </c>
      <c r="D29" s="289" t="s">
        <v>10</v>
      </c>
      <c r="E29" s="80" t="s">
        <v>12</v>
      </c>
      <c r="F29" s="80"/>
      <c r="G29" s="80"/>
      <c r="H29" s="80" t="s">
        <v>10</v>
      </c>
      <c r="I29" s="80"/>
      <c r="J29" s="80"/>
      <c r="K29" s="81"/>
      <c r="L29" s="81"/>
      <c r="M29" s="82"/>
      <c r="N29" s="83"/>
    </row>
    <row r="30" spans="1:14" s="166" customFormat="1" ht="24.9" customHeight="1">
      <c r="A30" s="285"/>
      <c r="B30" s="286"/>
      <c r="C30" s="288"/>
      <c r="D30" s="290"/>
      <c r="E30" s="84" t="s">
        <v>13</v>
      </c>
      <c r="F30" s="84"/>
      <c r="G30" s="84"/>
      <c r="H30" s="84" t="s">
        <v>10</v>
      </c>
      <c r="I30" s="84"/>
      <c r="J30" s="84"/>
      <c r="K30" s="85"/>
      <c r="L30" s="85"/>
      <c r="M30" s="86"/>
      <c r="N30" s="87"/>
    </row>
    <row r="31" spans="1:14" s="166" customFormat="1" ht="24.9" customHeight="1">
      <c r="A31" s="246" t="s">
        <v>17</v>
      </c>
      <c r="B31" s="250"/>
      <c r="C31" s="253">
        <f>K25</f>
        <v>0</v>
      </c>
      <c r="D31" s="253" t="s">
        <v>10</v>
      </c>
      <c r="E31" s="205" t="s">
        <v>146</v>
      </c>
      <c r="F31" s="80"/>
      <c r="G31" s="80"/>
      <c r="H31" s="80"/>
      <c r="I31" s="80"/>
      <c r="J31" s="80"/>
      <c r="K31" s="209"/>
      <c r="L31" s="209"/>
      <c r="M31" s="210"/>
      <c r="N31" s="211"/>
    </row>
    <row r="32" spans="1:14" s="167" customFormat="1" ht="24.9" customHeight="1">
      <c r="A32" s="265"/>
      <c r="B32" s="266"/>
      <c r="C32" s="267"/>
      <c r="D32" s="267"/>
      <c r="E32" s="205" t="s">
        <v>147</v>
      </c>
      <c r="F32" s="212"/>
      <c r="G32" s="212"/>
      <c r="H32" s="212"/>
      <c r="I32" s="212"/>
      <c r="J32" s="212"/>
      <c r="K32" s="212"/>
      <c r="L32" s="212"/>
      <c r="M32" s="212"/>
      <c r="N32" s="213"/>
    </row>
    <row r="33" spans="1:14" s="168" customFormat="1" ht="26.25" customHeight="1">
      <c r="A33" s="274" t="s">
        <v>41</v>
      </c>
      <c r="B33" s="275"/>
      <c r="C33" s="93">
        <f>L25</f>
        <v>0</v>
      </c>
      <c r="D33" s="93" t="s">
        <v>37</v>
      </c>
      <c r="E33" s="93"/>
      <c r="F33" s="93"/>
      <c r="G33" s="103"/>
      <c r="H33" s="93"/>
      <c r="I33" s="93"/>
      <c r="J33" s="93"/>
      <c r="K33" s="104"/>
      <c r="L33" s="104"/>
      <c r="M33" s="105"/>
      <c r="N33" s="106"/>
    </row>
    <row r="34" spans="1:14" s="169" customFormat="1" ht="26.25" customHeight="1">
      <c r="A34" s="274" t="s">
        <v>14</v>
      </c>
      <c r="B34" s="275"/>
      <c r="C34" s="93">
        <f>M25</f>
        <v>0</v>
      </c>
      <c r="D34" s="93" t="s">
        <v>42</v>
      </c>
      <c r="E34" s="93" t="s">
        <v>148</v>
      </c>
      <c r="F34" s="93"/>
      <c r="G34" s="93"/>
      <c r="H34" s="93"/>
      <c r="I34" s="93"/>
      <c r="J34" s="93"/>
      <c r="K34" s="104"/>
      <c r="L34" s="104"/>
      <c r="M34" s="105"/>
      <c r="N34" s="106"/>
    </row>
    <row r="35" spans="1:14" s="170" customFormat="1" ht="26.25" customHeight="1">
      <c r="A35" s="272" t="s">
        <v>110</v>
      </c>
      <c r="B35" s="273"/>
      <c r="C35" s="93">
        <f>N25</f>
        <v>0</v>
      </c>
      <c r="D35" s="93" t="s">
        <v>42</v>
      </c>
      <c r="E35" s="93" t="s">
        <v>149</v>
      </c>
      <c r="F35" s="93"/>
      <c r="G35" s="93"/>
      <c r="H35" s="93"/>
      <c r="I35" s="93"/>
      <c r="J35" s="93"/>
      <c r="K35" s="104"/>
      <c r="L35" s="104"/>
      <c r="M35" s="105"/>
      <c r="N35" s="106"/>
    </row>
    <row r="36" spans="1:14" s="168" customFormat="1" ht="26.25" customHeight="1">
      <c r="A36" s="238" t="s">
        <v>95</v>
      </c>
      <c r="B36" s="239"/>
      <c r="C36" s="93">
        <f>G25</f>
        <v>0</v>
      </c>
      <c r="D36" s="107" t="s">
        <v>37</v>
      </c>
      <c r="E36" s="93" t="s">
        <v>43</v>
      </c>
      <c r="F36" s="93"/>
      <c r="G36" s="93">
        <f>H25</f>
        <v>0</v>
      </c>
      <c r="H36" s="107" t="s">
        <v>37</v>
      </c>
      <c r="I36" s="93"/>
      <c r="J36" s="93"/>
      <c r="K36" s="104"/>
      <c r="L36" s="104"/>
      <c r="M36" s="105"/>
      <c r="N36" s="106"/>
    </row>
    <row r="37" spans="1:14" s="171" customFormat="1" ht="26.25" customHeight="1" thickBot="1">
      <c r="A37" s="268" t="str">
        <f>IF(C37&gt;0," 本月戶數增加","本月戶數減少")</f>
        <v>本月戶數減少</v>
      </c>
      <c r="B37" s="269"/>
      <c r="C37" s="108">
        <f>C25-'11306'!C25</f>
        <v>0</v>
      </c>
      <c r="D37" s="162" t="str">
        <f>IF(E37&gt;0,"男增加","男減少")</f>
        <v>男減少</v>
      </c>
      <c r="E37" s="110">
        <f>D25-'11306'!D25</f>
        <v>0</v>
      </c>
      <c r="F37" s="111" t="str">
        <f>IF(G37&gt;0,"女增加","女減少")</f>
        <v>女減少</v>
      </c>
      <c r="G37" s="110">
        <f>E25-'11306'!E25</f>
        <v>0</v>
      </c>
      <c r="H37" s="112"/>
      <c r="I37" s="269" t="str">
        <f>IF(K37&gt;0,"總人口數增加","總人口數減少")</f>
        <v>總人口數減少</v>
      </c>
      <c r="J37" s="269"/>
      <c r="K37" s="110">
        <f>F25-'11306'!F25</f>
        <v>0</v>
      </c>
      <c r="L37" s="112"/>
      <c r="M37" s="113"/>
      <c r="N37" s="114"/>
    </row>
    <row r="38" spans="1:14">
      <c r="C38" s="172"/>
      <c r="L38" s="172"/>
    </row>
    <row r="39" spans="1:14">
      <c r="L39" s="172"/>
    </row>
    <row r="40" spans="1:14">
      <c r="L40" s="172"/>
    </row>
    <row r="41" spans="1:14">
      <c r="L41" s="172"/>
    </row>
    <row r="42" spans="1:14">
      <c r="L42" s="172"/>
    </row>
    <row r="43" spans="1:14">
      <c r="L43" s="172"/>
    </row>
    <row r="44" spans="1:14">
      <c r="L44" s="172"/>
    </row>
  </sheetData>
  <mergeCells count="28">
    <mergeCell ref="M3:M4"/>
    <mergeCell ref="N3:N4"/>
    <mergeCell ref="A27:B27"/>
    <mergeCell ref="A28:B28"/>
    <mergeCell ref="A29:B30"/>
    <mergeCell ref="C29:C30"/>
    <mergeCell ref="D29:D30"/>
    <mergeCell ref="I37:J37"/>
    <mergeCell ref="A1:L1"/>
    <mergeCell ref="I3:I4"/>
    <mergeCell ref="B3:B4"/>
    <mergeCell ref="C3:C4"/>
    <mergeCell ref="G3:G4"/>
    <mergeCell ref="J3:J4"/>
    <mergeCell ref="H3:H4"/>
    <mergeCell ref="A35:B35"/>
    <mergeCell ref="A33:B33"/>
    <mergeCell ref="K2:N2"/>
    <mergeCell ref="A34:B34"/>
    <mergeCell ref="A26:B26"/>
    <mergeCell ref="A3:A4"/>
    <mergeCell ref="K3:K4"/>
    <mergeCell ref="L3:L4"/>
    <mergeCell ref="A36:B36"/>
    <mergeCell ref="A31:B32"/>
    <mergeCell ref="C31:C32"/>
    <mergeCell ref="D31:D32"/>
    <mergeCell ref="A37:B37"/>
  </mergeCells>
  <phoneticPr fontId="1" type="noConversion"/>
  <printOptions horizontalCentered="1"/>
  <pageMargins left="0.59055118110236227" right="0.39370078740157483" top="0.98425196850393704" bottom="0.98425196850393704" header="0" footer="0"/>
  <pageSetup paperSize="8" fitToHeight="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8"/>
  <sheetViews>
    <sheetView workbookViewId="0">
      <pane ySplit="4" topLeftCell="A12" activePane="bottomLeft" state="frozen"/>
      <selection pane="bottomLeft" activeCell="E13" sqref="E13"/>
    </sheetView>
  </sheetViews>
  <sheetFormatPr defaultColWidth="9" defaultRowHeight="16.2"/>
  <cols>
    <col min="1" max="1" width="11.33203125" style="163" customWidth="1"/>
    <col min="2" max="2" width="12.44140625" style="29" customWidth="1"/>
    <col min="3" max="3" width="11.33203125" style="29" customWidth="1"/>
    <col min="4" max="6" width="9.6640625" style="29" customWidth="1"/>
    <col min="7" max="10" width="8.6640625" style="29" customWidth="1"/>
    <col min="11" max="14" width="7.6640625" style="29" customWidth="1"/>
    <col min="15" max="16384" width="9" style="29"/>
  </cols>
  <sheetData>
    <row r="1" spans="1:14" ht="44.25" customHeight="1">
      <c r="A1" s="230" t="s">
        <v>106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47"/>
      <c r="N1" s="47"/>
    </row>
    <row r="2" spans="1:14" ht="28.5" customHeight="1" thickBot="1">
      <c r="A2" s="48"/>
      <c r="B2" s="49"/>
      <c r="C2" s="47"/>
      <c r="D2" s="49"/>
      <c r="E2" s="49"/>
      <c r="F2" s="49"/>
      <c r="G2" s="49"/>
      <c r="H2" s="49"/>
      <c r="I2" s="49"/>
      <c r="J2" s="53"/>
      <c r="K2" s="276" t="s">
        <v>174</v>
      </c>
      <c r="L2" s="276"/>
      <c r="M2" s="276"/>
      <c r="N2" s="276"/>
    </row>
    <row r="3" spans="1:14" ht="19.8">
      <c r="A3" s="297" t="s">
        <v>80</v>
      </c>
      <c r="B3" s="299" t="s">
        <v>81</v>
      </c>
      <c r="C3" s="299" t="s">
        <v>44</v>
      </c>
      <c r="D3" s="191" t="s">
        <v>10</v>
      </c>
      <c r="E3" s="192" t="s">
        <v>90</v>
      </c>
      <c r="F3" s="193" t="s">
        <v>91</v>
      </c>
      <c r="G3" s="299" t="s">
        <v>5</v>
      </c>
      <c r="H3" s="299" t="s">
        <v>4</v>
      </c>
      <c r="I3" s="299" t="s">
        <v>6</v>
      </c>
      <c r="J3" s="299" t="s">
        <v>7</v>
      </c>
      <c r="K3" s="299" t="s">
        <v>45</v>
      </c>
      <c r="L3" s="299" t="s">
        <v>46</v>
      </c>
      <c r="M3" s="301" t="s">
        <v>108</v>
      </c>
      <c r="N3" s="303" t="s">
        <v>109</v>
      </c>
    </row>
    <row r="4" spans="1:14" s="163" customFormat="1" ht="19.8">
      <c r="A4" s="298"/>
      <c r="B4" s="300"/>
      <c r="C4" s="300"/>
      <c r="D4" s="55" t="s">
        <v>1</v>
      </c>
      <c r="E4" s="55" t="s">
        <v>2</v>
      </c>
      <c r="F4" s="55" t="s">
        <v>3</v>
      </c>
      <c r="G4" s="300"/>
      <c r="H4" s="300"/>
      <c r="I4" s="300"/>
      <c r="J4" s="300"/>
      <c r="K4" s="300"/>
      <c r="L4" s="300"/>
      <c r="M4" s="302"/>
      <c r="N4" s="304"/>
    </row>
    <row r="5" spans="1:14" ht="19.8">
      <c r="A5" s="220" t="s">
        <v>111</v>
      </c>
      <c r="B5" s="194">
        <v>9</v>
      </c>
      <c r="C5" s="195"/>
      <c r="D5" s="195"/>
      <c r="E5" s="195"/>
      <c r="F5" s="56">
        <f t="shared" ref="F5:F24" si="0">SUM(D5:E5)</f>
        <v>0</v>
      </c>
      <c r="G5" s="57"/>
      <c r="H5" s="58"/>
      <c r="I5" s="58"/>
      <c r="J5" s="58"/>
      <c r="K5" s="58"/>
      <c r="L5" s="58"/>
      <c r="M5" s="59"/>
      <c r="N5" s="60"/>
    </row>
    <row r="6" spans="1:14" ht="19.8">
      <c r="A6" s="220" t="s">
        <v>112</v>
      </c>
      <c r="B6" s="195">
        <v>9</v>
      </c>
      <c r="C6" s="195"/>
      <c r="D6" s="195"/>
      <c r="E6" s="195"/>
      <c r="F6" s="56">
        <f t="shared" si="0"/>
        <v>0</v>
      </c>
      <c r="G6" s="57"/>
      <c r="H6" s="58"/>
      <c r="I6" s="58"/>
      <c r="J6" s="58"/>
      <c r="K6" s="58"/>
      <c r="L6" s="58"/>
      <c r="M6" s="59"/>
      <c r="N6" s="60"/>
    </row>
    <row r="7" spans="1:14" ht="19.8">
      <c r="A7" s="220" t="s">
        <v>113</v>
      </c>
      <c r="B7" s="195">
        <v>17</v>
      </c>
      <c r="C7" s="195"/>
      <c r="D7" s="195"/>
      <c r="E7" s="195"/>
      <c r="F7" s="56">
        <f t="shared" si="0"/>
        <v>0</v>
      </c>
      <c r="G7" s="57"/>
      <c r="H7" s="58"/>
      <c r="I7" s="58"/>
      <c r="J7" s="58"/>
      <c r="K7" s="58"/>
      <c r="L7" s="58"/>
      <c r="M7" s="59"/>
      <c r="N7" s="60"/>
    </row>
    <row r="8" spans="1:14" ht="19.8">
      <c r="A8" s="220" t="s">
        <v>114</v>
      </c>
      <c r="B8" s="195">
        <v>8</v>
      </c>
      <c r="C8" s="195"/>
      <c r="D8" s="195"/>
      <c r="E8" s="195"/>
      <c r="F8" s="56">
        <f t="shared" si="0"/>
        <v>0</v>
      </c>
      <c r="G8" s="57"/>
      <c r="H8" s="58"/>
      <c r="I8" s="58"/>
      <c r="J8" s="58"/>
      <c r="K8" s="58"/>
      <c r="L8" s="58"/>
      <c r="M8" s="59"/>
      <c r="N8" s="60"/>
    </row>
    <row r="9" spans="1:14" ht="19.8">
      <c r="A9" s="220" t="s">
        <v>115</v>
      </c>
      <c r="B9" s="195">
        <v>12</v>
      </c>
      <c r="C9" s="195"/>
      <c r="D9" s="195"/>
      <c r="E9" s="195"/>
      <c r="F9" s="56">
        <f t="shared" si="0"/>
        <v>0</v>
      </c>
      <c r="G9" s="57"/>
      <c r="H9" s="58"/>
      <c r="I9" s="58"/>
      <c r="J9" s="58"/>
      <c r="K9" s="58"/>
      <c r="L9" s="58"/>
      <c r="M9" s="59"/>
      <c r="N9" s="60"/>
    </row>
    <row r="10" spans="1:14" ht="19.8">
      <c r="A10" s="220" t="s">
        <v>116</v>
      </c>
      <c r="B10" s="195">
        <v>28</v>
      </c>
      <c r="C10" s="195"/>
      <c r="D10" s="195"/>
      <c r="E10" s="195"/>
      <c r="F10" s="56">
        <f t="shared" si="0"/>
        <v>0</v>
      </c>
      <c r="G10" s="57"/>
      <c r="H10" s="58"/>
      <c r="I10" s="58"/>
      <c r="J10" s="58"/>
      <c r="K10" s="58"/>
      <c r="L10" s="58"/>
      <c r="M10" s="59"/>
      <c r="N10" s="60"/>
    </row>
    <row r="11" spans="1:14" ht="19.8">
      <c r="A11" s="220" t="s">
        <v>117</v>
      </c>
      <c r="B11" s="195">
        <v>10</v>
      </c>
      <c r="C11" s="195"/>
      <c r="D11" s="195"/>
      <c r="E11" s="195"/>
      <c r="F11" s="56">
        <f t="shared" si="0"/>
        <v>0</v>
      </c>
      <c r="G11" s="57"/>
      <c r="H11" s="58"/>
      <c r="I11" s="58"/>
      <c r="J11" s="58"/>
      <c r="K11" s="58"/>
      <c r="L11" s="58"/>
      <c r="M11" s="59"/>
      <c r="N11" s="60"/>
    </row>
    <row r="12" spans="1:14" ht="19.8">
      <c r="A12" s="220" t="s">
        <v>118</v>
      </c>
      <c r="B12" s="195">
        <v>11</v>
      </c>
      <c r="C12" s="195"/>
      <c r="D12" s="195"/>
      <c r="E12" s="195"/>
      <c r="F12" s="56">
        <f t="shared" si="0"/>
        <v>0</v>
      </c>
      <c r="G12" s="57"/>
      <c r="H12" s="58"/>
      <c r="I12" s="58"/>
      <c r="J12" s="58"/>
      <c r="K12" s="58"/>
      <c r="L12" s="58"/>
      <c r="M12" s="59"/>
      <c r="N12" s="60"/>
    </row>
    <row r="13" spans="1:14" ht="19.8">
      <c r="A13" s="220" t="s">
        <v>119</v>
      </c>
      <c r="B13" s="195">
        <v>13</v>
      </c>
      <c r="C13" s="195"/>
      <c r="D13" s="195"/>
      <c r="E13" s="195"/>
      <c r="F13" s="56">
        <f t="shared" si="0"/>
        <v>0</v>
      </c>
      <c r="G13" s="57"/>
      <c r="H13" s="58"/>
      <c r="I13" s="58"/>
      <c r="J13" s="58"/>
      <c r="K13" s="58"/>
      <c r="L13" s="58"/>
      <c r="M13" s="59"/>
      <c r="N13" s="60"/>
    </row>
    <row r="14" spans="1:14" ht="19.8">
      <c r="A14" s="220" t="s">
        <v>120</v>
      </c>
      <c r="B14" s="195">
        <v>9</v>
      </c>
      <c r="C14" s="195"/>
      <c r="D14" s="195"/>
      <c r="E14" s="195"/>
      <c r="F14" s="56">
        <f t="shared" si="0"/>
        <v>0</v>
      </c>
      <c r="G14" s="57"/>
      <c r="H14" s="58"/>
      <c r="I14" s="58"/>
      <c r="J14" s="58"/>
      <c r="K14" s="58"/>
      <c r="L14" s="58"/>
      <c r="M14" s="59"/>
      <c r="N14" s="60"/>
    </row>
    <row r="15" spans="1:14" ht="19.8">
      <c r="A15" s="220" t="s">
        <v>121</v>
      </c>
      <c r="B15" s="195">
        <v>10</v>
      </c>
      <c r="C15" s="195"/>
      <c r="D15" s="195"/>
      <c r="E15" s="195"/>
      <c r="F15" s="56">
        <f t="shared" si="0"/>
        <v>0</v>
      </c>
      <c r="G15" s="57"/>
      <c r="H15" s="58"/>
      <c r="I15" s="58"/>
      <c r="J15" s="58"/>
      <c r="K15" s="58"/>
      <c r="L15" s="58"/>
      <c r="M15" s="59"/>
      <c r="N15" s="60"/>
    </row>
    <row r="16" spans="1:14" ht="19.8">
      <c r="A16" s="220" t="s">
        <v>122</v>
      </c>
      <c r="B16" s="195">
        <v>13</v>
      </c>
      <c r="C16" s="195"/>
      <c r="D16" s="195"/>
      <c r="E16" s="195"/>
      <c r="F16" s="56">
        <f t="shared" si="0"/>
        <v>0</v>
      </c>
      <c r="G16" s="57"/>
      <c r="H16" s="58"/>
      <c r="I16" s="58"/>
      <c r="J16" s="58"/>
      <c r="K16" s="58"/>
      <c r="L16" s="58"/>
      <c r="M16" s="59"/>
      <c r="N16" s="60"/>
    </row>
    <row r="17" spans="1:14" ht="19.8">
      <c r="A17" s="220" t="s">
        <v>123</v>
      </c>
      <c r="B17" s="195">
        <v>9</v>
      </c>
      <c r="C17" s="195"/>
      <c r="D17" s="195"/>
      <c r="E17" s="195"/>
      <c r="F17" s="56">
        <f t="shared" si="0"/>
        <v>0</v>
      </c>
      <c r="G17" s="57"/>
      <c r="H17" s="58"/>
      <c r="I17" s="58"/>
      <c r="J17" s="58"/>
      <c r="K17" s="58"/>
      <c r="L17" s="58"/>
      <c r="M17" s="59"/>
      <c r="N17" s="60"/>
    </row>
    <row r="18" spans="1:14" ht="19.8">
      <c r="A18" s="220" t="s">
        <v>124</v>
      </c>
      <c r="B18" s="195">
        <v>18</v>
      </c>
      <c r="C18" s="195"/>
      <c r="D18" s="195"/>
      <c r="E18" s="195"/>
      <c r="F18" s="56">
        <f t="shared" si="0"/>
        <v>0</v>
      </c>
      <c r="G18" s="57"/>
      <c r="H18" s="58"/>
      <c r="I18" s="58"/>
      <c r="J18" s="58"/>
      <c r="K18" s="58"/>
      <c r="L18" s="58"/>
      <c r="M18" s="59"/>
      <c r="N18" s="60"/>
    </row>
    <row r="19" spans="1:14" ht="19.8">
      <c r="A19" s="220" t="s">
        <v>125</v>
      </c>
      <c r="B19" s="195">
        <v>11</v>
      </c>
      <c r="C19" s="195"/>
      <c r="D19" s="195"/>
      <c r="E19" s="195"/>
      <c r="F19" s="56">
        <f t="shared" si="0"/>
        <v>0</v>
      </c>
      <c r="G19" s="57"/>
      <c r="H19" s="58"/>
      <c r="I19" s="58"/>
      <c r="J19" s="58"/>
      <c r="K19" s="58"/>
      <c r="L19" s="58"/>
      <c r="M19" s="59"/>
      <c r="N19" s="60"/>
    </row>
    <row r="20" spans="1:14" ht="19.8">
      <c r="A20" s="220" t="s">
        <v>126</v>
      </c>
      <c r="B20" s="195">
        <v>9</v>
      </c>
      <c r="C20" s="195"/>
      <c r="D20" s="195"/>
      <c r="E20" s="195"/>
      <c r="F20" s="56">
        <f t="shared" si="0"/>
        <v>0</v>
      </c>
      <c r="G20" s="57"/>
      <c r="H20" s="58"/>
      <c r="I20" s="58"/>
      <c r="J20" s="58"/>
      <c r="K20" s="58"/>
      <c r="L20" s="58"/>
      <c r="M20" s="59"/>
      <c r="N20" s="60"/>
    </row>
    <row r="21" spans="1:14" ht="19.8">
      <c r="A21" s="220" t="s">
        <v>127</v>
      </c>
      <c r="B21" s="195">
        <v>19</v>
      </c>
      <c r="C21" s="195"/>
      <c r="D21" s="195"/>
      <c r="E21" s="195"/>
      <c r="F21" s="56">
        <f t="shared" si="0"/>
        <v>0</v>
      </c>
      <c r="G21" s="57"/>
      <c r="H21" s="58"/>
      <c r="I21" s="58"/>
      <c r="J21" s="58"/>
      <c r="K21" s="58"/>
      <c r="L21" s="58"/>
      <c r="M21" s="59"/>
      <c r="N21" s="60"/>
    </row>
    <row r="22" spans="1:14" ht="19.8">
      <c r="A22" s="220" t="s">
        <v>128</v>
      </c>
      <c r="B22" s="195">
        <v>13</v>
      </c>
      <c r="C22" s="195"/>
      <c r="D22" s="195"/>
      <c r="E22" s="195"/>
      <c r="F22" s="56">
        <f t="shared" si="0"/>
        <v>0</v>
      </c>
      <c r="G22" s="57"/>
      <c r="H22" s="58"/>
      <c r="I22" s="58"/>
      <c r="J22" s="58"/>
      <c r="K22" s="58"/>
      <c r="L22" s="58"/>
      <c r="M22" s="59"/>
      <c r="N22" s="60"/>
    </row>
    <row r="23" spans="1:14" ht="19.8">
      <c r="A23" s="220" t="s">
        <v>129</v>
      </c>
      <c r="B23" s="195">
        <v>14</v>
      </c>
      <c r="C23" s="195"/>
      <c r="D23" s="195"/>
      <c r="E23" s="195"/>
      <c r="F23" s="56">
        <f t="shared" si="0"/>
        <v>0</v>
      </c>
      <c r="G23" s="57"/>
      <c r="H23" s="58"/>
      <c r="I23" s="58"/>
      <c r="J23" s="58"/>
      <c r="K23" s="58"/>
      <c r="L23" s="58"/>
      <c r="M23" s="59"/>
      <c r="N23" s="60"/>
    </row>
    <row r="24" spans="1:14" ht="19.8">
      <c r="A24" s="220" t="s">
        <v>130</v>
      </c>
      <c r="B24" s="195">
        <v>16</v>
      </c>
      <c r="C24" s="195"/>
      <c r="D24" s="195"/>
      <c r="E24" s="195"/>
      <c r="F24" s="56">
        <f t="shared" si="0"/>
        <v>0</v>
      </c>
      <c r="G24" s="57"/>
      <c r="H24" s="58"/>
      <c r="I24" s="58"/>
      <c r="J24" s="58"/>
      <c r="K24" s="58"/>
      <c r="L24" s="58"/>
      <c r="M24" s="59"/>
      <c r="N24" s="60"/>
    </row>
    <row r="25" spans="1:14" ht="19.8">
      <c r="A25" s="219" t="s">
        <v>98</v>
      </c>
      <c r="B25" s="56">
        <f t="shared" ref="B25:N25" si="1">SUM(B5:B24)</f>
        <v>258</v>
      </c>
      <c r="C25" s="56">
        <f t="shared" si="1"/>
        <v>0</v>
      </c>
      <c r="D25" s="56">
        <f t="shared" si="1"/>
        <v>0</v>
      </c>
      <c r="E25" s="56">
        <f t="shared" si="1"/>
        <v>0</v>
      </c>
      <c r="F25" s="56">
        <f t="shared" si="1"/>
        <v>0</v>
      </c>
      <c r="G25" s="56">
        <f t="shared" si="1"/>
        <v>0</v>
      </c>
      <c r="H25" s="56">
        <f t="shared" si="1"/>
        <v>0</v>
      </c>
      <c r="I25" s="56">
        <f t="shared" si="1"/>
        <v>0</v>
      </c>
      <c r="J25" s="56">
        <f t="shared" si="1"/>
        <v>0</v>
      </c>
      <c r="K25" s="56">
        <f t="shared" si="1"/>
        <v>0</v>
      </c>
      <c r="L25" s="56">
        <f t="shared" si="1"/>
        <v>0</v>
      </c>
      <c r="M25" s="56">
        <f t="shared" si="1"/>
        <v>0</v>
      </c>
      <c r="N25" s="190">
        <f t="shared" si="1"/>
        <v>0</v>
      </c>
    </row>
    <row r="26" spans="1:14" s="164" customFormat="1" ht="26.25" customHeight="1">
      <c r="A26" s="295" t="s">
        <v>8</v>
      </c>
      <c r="B26" s="296"/>
      <c r="C26" s="115">
        <f>C25</f>
        <v>0</v>
      </c>
      <c r="D26" s="115" t="s">
        <v>0</v>
      </c>
      <c r="E26" s="115" t="s">
        <v>9</v>
      </c>
      <c r="F26" s="115"/>
      <c r="G26" s="115">
        <f>F25</f>
        <v>0</v>
      </c>
      <c r="H26" s="115" t="s">
        <v>10</v>
      </c>
      <c r="I26" s="115"/>
      <c r="J26" s="115"/>
      <c r="K26" s="116" t="s">
        <v>150</v>
      </c>
      <c r="L26" s="116"/>
      <c r="M26" s="117"/>
      <c r="N26" s="118"/>
    </row>
    <row r="27" spans="1:14" s="164" customFormat="1" ht="26.25" customHeight="1">
      <c r="A27" s="238" t="s">
        <v>96</v>
      </c>
      <c r="B27" s="239"/>
      <c r="C27" s="62" t="str">
        <f ca="1">INDIRECT(H27,TRUE)</f>
        <v>三川</v>
      </c>
      <c r="D27" s="144" t="s">
        <v>88</v>
      </c>
      <c r="E27" s="145">
        <f>MAX(C5:C24)</f>
        <v>0</v>
      </c>
      <c r="F27" s="146">
        <f>MAX(F5:F24)</f>
        <v>0</v>
      </c>
      <c r="G27" s="88"/>
      <c r="H27" s="149" t="str">
        <f>ADDRESS(MATCH(MAX(F5:F24),F5:F24,0)+4,1)</f>
        <v>$A$5</v>
      </c>
      <c r="I27" s="88"/>
      <c r="J27" s="88"/>
      <c r="K27" s="88"/>
      <c r="L27" s="88"/>
      <c r="M27" s="142"/>
      <c r="N27" s="143"/>
    </row>
    <row r="28" spans="1:14" s="164" customFormat="1" ht="26.25" customHeight="1">
      <c r="A28" s="238" t="s">
        <v>97</v>
      </c>
      <c r="B28" s="239"/>
      <c r="C28" s="173" t="str">
        <f ca="1">INDIRECT(H28,TRUE)</f>
        <v>三川</v>
      </c>
      <c r="D28" s="174" t="s">
        <v>88</v>
      </c>
      <c r="E28" s="147">
        <f>MIN(C5:C24)</f>
        <v>0</v>
      </c>
      <c r="F28" s="148">
        <f>MIN(F5:F24)</f>
        <v>0</v>
      </c>
      <c r="G28" s="88"/>
      <c r="H28" s="149" t="str">
        <f>ADDRESS(MATCH(MIN(F5:F24),F5:F24,0)+4,1)</f>
        <v>$A$5</v>
      </c>
      <c r="I28" s="88"/>
      <c r="J28" s="88"/>
      <c r="K28" s="88"/>
      <c r="L28" s="88"/>
      <c r="M28" s="142"/>
      <c r="N28" s="143"/>
    </row>
    <row r="29" spans="1:14" s="165" customFormat="1" ht="24.9" customHeight="1">
      <c r="A29" s="283" t="s">
        <v>11</v>
      </c>
      <c r="B29" s="284"/>
      <c r="C29" s="287">
        <f>G29+G30</f>
        <v>0</v>
      </c>
      <c r="D29" s="289" t="s">
        <v>10</v>
      </c>
      <c r="E29" s="80" t="s">
        <v>12</v>
      </c>
      <c r="F29" s="80"/>
      <c r="G29" s="80"/>
      <c r="H29" s="80" t="s">
        <v>10</v>
      </c>
      <c r="I29" s="80"/>
      <c r="J29" s="80"/>
      <c r="K29" s="81"/>
      <c r="L29" s="81"/>
      <c r="M29" s="82"/>
      <c r="N29" s="83"/>
    </row>
    <row r="30" spans="1:14" s="166" customFormat="1" ht="24.9" customHeight="1">
      <c r="A30" s="285"/>
      <c r="B30" s="286"/>
      <c r="C30" s="288"/>
      <c r="D30" s="290"/>
      <c r="E30" s="84" t="s">
        <v>13</v>
      </c>
      <c r="F30" s="84"/>
      <c r="G30" s="84"/>
      <c r="H30" s="84" t="s">
        <v>10</v>
      </c>
      <c r="I30" s="84"/>
      <c r="J30" s="84"/>
      <c r="K30" s="85"/>
      <c r="L30" s="85"/>
      <c r="M30" s="86"/>
      <c r="N30" s="87"/>
    </row>
    <row r="31" spans="1:14" s="166" customFormat="1" ht="24.9" customHeight="1">
      <c r="A31" s="246" t="s">
        <v>17</v>
      </c>
      <c r="B31" s="250"/>
      <c r="C31" s="253">
        <f>K25</f>
        <v>0</v>
      </c>
      <c r="D31" s="253" t="s">
        <v>10</v>
      </c>
      <c r="E31" s="205" t="s">
        <v>102</v>
      </c>
      <c r="F31" s="80"/>
      <c r="G31" s="80"/>
      <c r="H31" s="80"/>
      <c r="I31" s="80"/>
      <c r="J31" s="80"/>
      <c r="K31" s="209"/>
      <c r="L31" s="209"/>
      <c r="M31" s="210"/>
      <c r="N31" s="211"/>
    </row>
    <row r="32" spans="1:14" s="167" customFormat="1" ht="24.9" customHeight="1">
      <c r="A32" s="265"/>
      <c r="B32" s="266"/>
      <c r="C32" s="267"/>
      <c r="D32" s="267"/>
      <c r="E32" s="205" t="s">
        <v>93</v>
      </c>
      <c r="F32" s="212"/>
      <c r="G32" s="212"/>
      <c r="H32" s="212"/>
      <c r="I32" s="212"/>
      <c r="J32" s="212"/>
      <c r="K32" s="212"/>
      <c r="L32" s="212"/>
      <c r="M32" s="212"/>
      <c r="N32" s="213"/>
    </row>
    <row r="33" spans="1:14" s="168" customFormat="1" ht="26.25" customHeight="1">
      <c r="A33" s="295" t="s">
        <v>15</v>
      </c>
      <c r="B33" s="296"/>
      <c r="C33" s="115">
        <f>L25</f>
        <v>0</v>
      </c>
      <c r="D33" s="115" t="s">
        <v>10</v>
      </c>
      <c r="E33" s="115"/>
      <c r="F33" s="115"/>
      <c r="G33" s="120"/>
      <c r="H33" s="115"/>
      <c r="I33" s="115"/>
      <c r="J33" s="115"/>
      <c r="K33" s="121"/>
      <c r="L33" s="121"/>
      <c r="M33" s="122"/>
      <c r="N33" s="123"/>
    </row>
    <row r="34" spans="1:14" s="169" customFormat="1" ht="26.25" customHeight="1">
      <c r="A34" s="295" t="s">
        <v>14</v>
      </c>
      <c r="B34" s="296"/>
      <c r="C34" s="115">
        <f>M25</f>
        <v>0</v>
      </c>
      <c r="D34" s="115" t="s">
        <v>47</v>
      </c>
      <c r="E34" s="115" t="s">
        <v>103</v>
      </c>
      <c r="F34" s="115"/>
      <c r="G34" s="115"/>
      <c r="H34" s="115"/>
      <c r="I34" s="115"/>
      <c r="J34" s="115"/>
      <c r="K34" s="124"/>
      <c r="L34" s="124"/>
      <c r="M34" s="125"/>
      <c r="N34" s="126"/>
    </row>
    <row r="35" spans="1:14" s="170" customFormat="1" ht="26.25" customHeight="1">
      <c r="A35" s="293" t="s">
        <v>110</v>
      </c>
      <c r="B35" s="294"/>
      <c r="C35" s="115">
        <f>N25</f>
        <v>0</v>
      </c>
      <c r="D35" s="115" t="s">
        <v>47</v>
      </c>
      <c r="E35" s="115" t="s">
        <v>103</v>
      </c>
      <c r="F35" s="115"/>
      <c r="G35" s="115"/>
      <c r="H35" s="115"/>
      <c r="I35" s="115"/>
      <c r="J35" s="115"/>
      <c r="K35" s="127"/>
      <c r="L35" s="127"/>
      <c r="M35" s="128"/>
      <c r="N35" s="129"/>
    </row>
    <row r="36" spans="1:14" s="168" customFormat="1" ht="26.25" customHeight="1">
      <c r="A36" s="238" t="s">
        <v>95</v>
      </c>
      <c r="B36" s="239"/>
      <c r="C36" s="119">
        <f>G25</f>
        <v>0</v>
      </c>
      <c r="D36" s="130" t="s">
        <v>10</v>
      </c>
      <c r="E36" s="119" t="s">
        <v>16</v>
      </c>
      <c r="F36" s="119"/>
      <c r="G36" s="119">
        <f>H25</f>
        <v>0</v>
      </c>
      <c r="H36" s="130" t="s">
        <v>10</v>
      </c>
      <c r="I36" s="119"/>
      <c r="J36" s="119"/>
      <c r="K36" s="131"/>
      <c r="L36" s="131"/>
      <c r="M36" s="132"/>
      <c r="N36" s="133"/>
    </row>
    <row r="37" spans="1:14" s="171" customFormat="1" ht="26.25" customHeight="1" thickBot="1">
      <c r="A37" s="291" t="str">
        <f>IF(C37&gt;0," 本月戶數增加","本月戶數減少")</f>
        <v>本月戶數減少</v>
      </c>
      <c r="B37" s="292"/>
      <c r="C37" s="134">
        <f>C25-'11307'!C25</f>
        <v>0</v>
      </c>
      <c r="D37" s="175" t="str">
        <f>IF(E37&gt;0,"男增加","男減少")</f>
        <v>男減少</v>
      </c>
      <c r="E37" s="135">
        <f>D25-'11307'!D25</f>
        <v>0</v>
      </c>
      <c r="F37" s="136" t="str">
        <f>IF(G37&gt;0,"女增加","女減少")</f>
        <v>女減少</v>
      </c>
      <c r="G37" s="135">
        <f>E25-'11307'!E25</f>
        <v>0</v>
      </c>
      <c r="H37" s="137"/>
      <c r="I37" s="292" t="str">
        <f>IF(K37&gt;0,"總人口數增加","總人口數減少")</f>
        <v>總人口數減少</v>
      </c>
      <c r="J37" s="292"/>
      <c r="K37" s="135">
        <f>F25-'11307'!F25</f>
        <v>0</v>
      </c>
      <c r="L37" s="138"/>
      <c r="M37" s="139"/>
      <c r="N37" s="140"/>
    </row>
    <row r="38" spans="1:14">
      <c r="C38" s="172"/>
      <c r="L38" s="172"/>
    </row>
  </sheetData>
  <mergeCells count="28">
    <mergeCell ref="A1:L1"/>
    <mergeCell ref="I3:I4"/>
    <mergeCell ref="B3:B4"/>
    <mergeCell ref="G3:G4"/>
    <mergeCell ref="H3:H4"/>
    <mergeCell ref="A26:B26"/>
    <mergeCell ref="A3:A4"/>
    <mergeCell ref="L3:L4"/>
    <mergeCell ref="K2:N2"/>
    <mergeCell ref="M3:M4"/>
    <mergeCell ref="N3:N4"/>
    <mergeCell ref="K3:K4"/>
    <mergeCell ref="J3:J4"/>
    <mergeCell ref="C3:C4"/>
    <mergeCell ref="A27:B27"/>
    <mergeCell ref="A28:B28"/>
    <mergeCell ref="A37:B37"/>
    <mergeCell ref="I37:J37"/>
    <mergeCell ref="A35:B35"/>
    <mergeCell ref="A33:B33"/>
    <mergeCell ref="A34:B34"/>
    <mergeCell ref="A29:B30"/>
    <mergeCell ref="C29:C30"/>
    <mergeCell ref="D29:D30"/>
    <mergeCell ref="A36:B36"/>
    <mergeCell ref="A31:B32"/>
    <mergeCell ref="C31:C32"/>
    <mergeCell ref="D31:D32"/>
  </mergeCells>
  <phoneticPr fontId="1" type="noConversion"/>
  <printOptions horizontalCentered="1"/>
  <pageMargins left="0.59055118110236227" right="0.39370078740157483" top="0.98425196850393704" bottom="0.98425196850393704" header="0" footer="0"/>
  <pageSetup paperSize="8" fitToHeight="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8"/>
  <sheetViews>
    <sheetView workbookViewId="0">
      <pane ySplit="4" topLeftCell="A10" activePane="bottomLeft" state="frozen"/>
      <selection pane="bottomLeft" activeCell="F11" sqref="F11"/>
    </sheetView>
  </sheetViews>
  <sheetFormatPr defaultRowHeight="16.2"/>
  <cols>
    <col min="1" max="1" width="11.33203125" style="1" customWidth="1"/>
    <col min="2" max="2" width="12.44140625" customWidth="1"/>
    <col min="3" max="3" width="11.33203125" customWidth="1"/>
    <col min="4" max="6" width="9.6640625" customWidth="1"/>
    <col min="7" max="10" width="8.6640625" customWidth="1"/>
    <col min="11" max="12" width="7.6640625" customWidth="1"/>
    <col min="13" max="14" width="7.6640625" style="12" customWidth="1"/>
  </cols>
  <sheetData>
    <row r="1" spans="1:14" ht="44.25" customHeight="1">
      <c r="A1" s="230" t="s">
        <v>106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186"/>
      <c r="N1" s="186"/>
    </row>
    <row r="2" spans="1:14" ht="28.5" customHeight="1" thickBot="1">
      <c r="A2" s="48"/>
      <c r="B2" s="49"/>
      <c r="C2" s="47"/>
      <c r="D2" s="49"/>
      <c r="E2" s="49"/>
      <c r="F2" s="49"/>
      <c r="G2" s="49"/>
      <c r="H2" s="49"/>
      <c r="I2" s="49"/>
      <c r="J2" s="53"/>
      <c r="K2" s="276" t="s">
        <v>175</v>
      </c>
      <c r="L2" s="276"/>
      <c r="M2" s="276"/>
      <c r="N2" s="276"/>
    </row>
    <row r="3" spans="1:14" ht="19.8">
      <c r="A3" s="277" t="s">
        <v>80</v>
      </c>
      <c r="B3" s="270" t="s">
        <v>81</v>
      </c>
      <c r="C3" s="270" t="s">
        <v>48</v>
      </c>
      <c r="D3" s="191" t="s">
        <v>10</v>
      </c>
      <c r="E3" s="192" t="s">
        <v>90</v>
      </c>
      <c r="F3" s="193" t="s">
        <v>91</v>
      </c>
      <c r="G3" s="270" t="s">
        <v>49</v>
      </c>
      <c r="H3" s="270" t="s">
        <v>50</v>
      </c>
      <c r="I3" s="270" t="s">
        <v>51</v>
      </c>
      <c r="J3" s="270" t="s">
        <v>52</v>
      </c>
      <c r="K3" s="270" t="s">
        <v>53</v>
      </c>
      <c r="L3" s="270" t="s">
        <v>54</v>
      </c>
      <c r="M3" s="279" t="s">
        <v>108</v>
      </c>
      <c r="N3" s="281" t="s">
        <v>109</v>
      </c>
    </row>
    <row r="4" spans="1:14" s="1" customFormat="1" ht="19.8">
      <c r="A4" s="278"/>
      <c r="B4" s="271"/>
      <c r="C4" s="271"/>
      <c r="D4" s="50" t="s">
        <v>55</v>
      </c>
      <c r="E4" s="50" t="s">
        <v>56</v>
      </c>
      <c r="F4" s="50" t="s">
        <v>86</v>
      </c>
      <c r="G4" s="271"/>
      <c r="H4" s="271"/>
      <c r="I4" s="271"/>
      <c r="J4" s="271"/>
      <c r="K4" s="271"/>
      <c r="L4" s="271"/>
      <c r="M4" s="280"/>
      <c r="N4" s="282"/>
    </row>
    <row r="5" spans="1:14" ht="19.8">
      <c r="A5" s="220" t="s">
        <v>111</v>
      </c>
      <c r="B5" s="194">
        <v>9</v>
      </c>
      <c r="C5" s="196"/>
      <c r="D5" s="196"/>
      <c r="E5" s="196"/>
      <c r="F5" s="51">
        <f t="shared" ref="F5:F24" si="0">SUM(D5:E5)</f>
        <v>0</v>
      </c>
      <c r="G5" s="176"/>
      <c r="H5" s="177"/>
      <c r="I5" s="177"/>
      <c r="J5" s="177"/>
      <c r="K5" s="177"/>
      <c r="L5" s="177"/>
      <c r="M5" s="178"/>
      <c r="N5" s="179"/>
    </row>
    <row r="6" spans="1:14" ht="19.8">
      <c r="A6" s="220" t="s">
        <v>112</v>
      </c>
      <c r="B6" s="195">
        <v>9</v>
      </c>
      <c r="C6" s="196"/>
      <c r="D6" s="196"/>
      <c r="E6" s="196"/>
      <c r="F6" s="51">
        <f t="shared" si="0"/>
        <v>0</v>
      </c>
      <c r="G6" s="176"/>
      <c r="H6" s="177"/>
      <c r="I6" s="177"/>
      <c r="J6" s="177"/>
      <c r="K6" s="177"/>
      <c r="L6" s="177"/>
      <c r="M6" s="178"/>
      <c r="N6" s="179"/>
    </row>
    <row r="7" spans="1:14" ht="19.8">
      <c r="A7" s="220" t="s">
        <v>113</v>
      </c>
      <c r="B7" s="195">
        <v>17</v>
      </c>
      <c r="C7" s="196"/>
      <c r="D7" s="196"/>
      <c r="E7" s="196"/>
      <c r="F7" s="51">
        <f t="shared" si="0"/>
        <v>0</v>
      </c>
      <c r="G7" s="176"/>
      <c r="H7" s="177"/>
      <c r="I7" s="177"/>
      <c r="J7" s="177"/>
      <c r="K7" s="177"/>
      <c r="L7" s="177"/>
      <c r="M7" s="178"/>
      <c r="N7" s="179"/>
    </row>
    <row r="8" spans="1:14" ht="19.8">
      <c r="A8" s="220" t="s">
        <v>114</v>
      </c>
      <c r="B8" s="195">
        <v>8</v>
      </c>
      <c r="C8" s="196"/>
      <c r="D8" s="196"/>
      <c r="E8" s="196"/>
      <c r="F8" s="51">
        <f t="shared" si="0"/>
        <v>0</v>
      </c>
      <c r="G8" s="176"/>
      <c r="H8" s="177"/>
      <c r="I8" s="177"/>
      <c r="J8" s="177"/>
      <c r="K8" s="177"/>
      <c r="L8" s="177"/>
      <c r="M8" s="178"/>
      <c r="N8" s="179"/>
    </row>
    <row r="9" spans="1:14" ht="19.8">
      <c r="A9" s="220" t="s">
        <v>115</v>
      </c>
      <c r="B9" s="195">
        <v>12</v>
      </c>
      <c r="C9" s="196"/>
      <c r="D9" s="196"/>
      <c r="E9" s="196"/>
      <c r="F9" s="51">
        <f t="shared" si="0"/>
        <v>0</v>
      </c>
      <c r="G9" s="176"/>
      <c r="H9" s="177"/>
      <c r="I9" s="177"/>
      <c r="J9" s="177"/>
      <c r="K9" s="177"/>
      <c r="L9" s="177"/>
      <c r="M9" s="178"/>
      <c r="N9" s="179"/>
    </row>
    <row r="10" spans="1:14" ht="19.8">
      <c r="A10" s="220" t="s">
        <v>116</v>
      </c>
      <c r="B10" s="195">
        <v>28</v>
      </c>
      <c r="C10" s="196"/>
      <c r="D10" s="196"/>
      <c r="E10" s="196"/>
      <c r="F10" s="51">
        <f t="shared" si="0"/>
        <v>0</v>
      </c>
      <c r="G10" s="176"/>
      <c r="H10" s="177"/>
      <c r="I10" s="177"/>
      <c r="J10" s="177"/>
      <c r="K10" s="177"/>
      <c r="L10" s="177"/>
      <c r="M10" s="178"/>
      <c r="N10" s="179"/>
    </row>
    <row r="11" spans="1:14" ht="19.8">
      <c r="A11" s="220" t="s">
        <v>117</v>
      </c>
      <c r="B11" s="195">
        <v>10</v>
      </c>
      <c r="C11" s="196"/>
      <c r="D11" s="196"/>
      <c r="E11" s="196"/>
      <c r="F11" s="51">
        <f t="shared" si="0"/>
        <v>0</v>
      </c>
      <c r="G11" s="176"/>
      <c r="H11" s="177"/>
      <c r="I11" s="177"/>
      <c r="J11" s="177"/>
      <c r="K11" s="177"/>
      <c r="L11" s="177"/>
      <c r="M11" s="178"/>
      <c r="N11" s="179"/>
    </row>
    <row r="12" spans="1:14" ht="19.8">
      <c r="A12" s="220" t="s">
        <v>118</v>
      </c>
      <c r="B12" s="195">
        <v>11</v>
      </c>
      <c r="C12" s="196"/>
      <c r="D12" s="196"/>
      <c r="E12" s="196"/>
      <c r="F12" s="51">
        <f t="shared" si="0"/>
        <v>0</v>
      </c>
      <c r="G12" s="176"/>
      <c r="H12" s="177"/>
      <c r="I12" s="177"/>
      <c r="J12" s="177"/>
      <c r="K12" s="177"/>
      <c r="L12" s="177"/>
      <c r="M12" s="178"/>
      <c r="N12" s="179"/>
    </row>
    <row r="13" spans="1:14" ht="19.8">
      <c r="A13" s="220" t="s">
        <v>119</v>
      </c>
      <c r="B13" s="195">
        <v>13</v>
      </c>
      <c r="C13" s="196"/>
      <c r="D13" s="196"/>
      <c r="E13" s="196"/>
      <c r="F13" s="51">
        <f t="shared" si="0"/>
        <v>0</v>
      </c>
      <c r="G13" s="176"/>
      <c r="H13" s="177"/>
      <c r="I13" s="177"/>
      <c r="J13" s="177"/>
      <c r="K13" s="177"/>
      <c r="L13" s="177"/>
      <c r="M13" s="178"/>
      <c r="N13" s="179"/>
    </row>
    <row r="14" spans="1:14" ht="19.8">
      <c r="A14" s="220" t="s">
        <v>120</v>
      </c>
      <c r="B14" s="195">
        <v>9</v>
      </c>
      <c r="C14" s="196"/>
      <c r="D14" s="196"/>
      <c r="E14" s="196"/>
      <c r="F14" s="51">
        <f t="shared" si="0"/>
        <v>0</v>
      </c>
      <c r="G14" s="176"/>
      <c r="H14" s="177"/>
      <c r="I14" s="177"/>
      <c r="J14" s="177"/>
      <c r="K14" s="177"/>
      <c r="L14" s="177"/>
      <c r="M14" s="178"/>
      <c r="N14" s="179"/>
    </row>
    <row r="15" spans="1:14" ht="19.8">
      <c r="A15" s="220" t="s">
        <v>121</v>
      </c>
      <c r="B15" s="195">
        <v>10</v>
      </c>
      <c r="C15" s="196"/>
      <c r="D15" s="196"/>
      <c r="E15" s="196"/>
      <c r="F15" s="51">
        <f t="shared" si="0"/>
        <v>0</v>
      </c>
      <c r="G15" s="176"/>
      <c r="H15" s="177"/>
      <c r="I15" s="177"/>
      <c r="J15" s="177"/>
      <c r="K15" s="177"/>
      <c r="L15" s="177"/>
      <c r="M15" s="178"/>
      <c r="N15" s="179"/>
    </row>
    <row r="16" spans="1:14" ht="19.8">
      <c r="A16" s="220" t="s">
        <v>122</v>
      </c>
      <c r="B16" s="195">
        <v>13</v>
      </c>
      <c r="C16" s="196"/>
      <c r="D16" s="196"/>
      <c r="E16" s="196"/>
      <c r="F16" s="51">
        <f t="shared" si="0"/>
        <v>0</v>
      </c>
      <c r="G16" s="176"/>
      <c r="H16" s="177"/>
      <c r="I16" s="177"/>
      <c r="J16" s="177"/>
      <c r="K16" s="177"/>
      <c r="L16" s="177"/>
      <c r="M16" s="178"/>
      <c r="N16" s="179"/>
    </row>
    <row r="17" spans="1:14" ht="19.8">
      <c r="A17" s="220" t="s">
        <v>123</v>
      </c>
      <c r="B17" s="195">
        <v>9</v>
      </c>
      <c r="C17" s="196"/>
      <c r="D17" s="196"/>
      <c r="E17" s="196"/>
      <c r="F17" s="51">
        <f t="shared" si="0"/>
        <v>0</v>
      </c>
      <c r="G17" s="176"/>
      <c r="H17" s="177"/>
      <c r="I17" s="177"/>
      <c r="J17" s="177"/>
      <c r="K17" s="177"/>
      <c r="L17" s="177"/>
      <c r="M17" s="178"/>
      <c r="N17" s="179"/>
    </row>
    <row r="18" spans="1:14" ht="19.8">
      <c r="A18" s="220" t="s">
        <v>124</v>
      </c>
      <c r="B18" s="195">
        <v>18</v>
      </c>
      <c r="C18" s="196"/>
      <c r="D18" s="196"/>
      <c r="E18" s="196"/>
      <c r="F18" s="51">
        <f t="shared" si="0"/>
        <v>0</v>
      </c>
      <c r="G18" s="176"/>
      <c r="H18" s="177"/>
      <c r="I18" s="177"/>
      <c r="J18" s="177"/>
      <c r="K18" s="177"/>
      <c r="L18" s="177"/>
      <c r="M18" s="178"/>
      <c r="N18" s="179"/>
    </row>
    <row r="19" spans="1:14" ht="19.8">
      <c r="A19" s="220" t="s">
        <v>125</v>
      </c>
      <c r="B19" s="195">
        <v>11</v>
      </c>
      <c r="C19" s="196"/>
      <c r="D19" s="196"/>
      <c r="E19" s="196"/>
      <c r="F19" s="51">
        <f t="shared" si="0"/>
        <v>0</v>
      </c>
      <c r="G19" s="176"/>
      <c r="H19" s="177"/>
      <c r="I19" s="177"/>
      <c r="J19" s="177"/>
      <c r="K19" s="177"/>
      <c r="L19" s="177"/>
      <c r="M19" s="178"/>
      <c r="N19" s="179"/>
    </row>
    <row r="20" spans="1:14" ht="19.8">
      <c r="A20" s="220" t="s">
        <v>126</v>
      </c>
      <c r="B20" s="195">
        <v>9</v>
      </c>
      <c r="C20" s="196"/>
      <c r="D20" s="196"/>
      <c r="E20" s="196"/>
      <c r="F20" s="51">
        <f t="shared" si="0"/>
        <v>0</v>
      </c>
      <c r="G20" s="176"/>
      <c r="H20" s="177"/>
      <c r="I20" s="177"/>
      <c r="J20" s="177"/>
      <c r="K20" s="177"/>
      <c r="L20" s="177"/>
      <c r="M20" s="178"/>
      <c r="N20" s="179"/>
    </row>
    <row r="21" spans="1:14" ht="19.8">
      <c r="A21" s="220" t="s">
        <v>127</v>
      </c>
      <c r="B21" s="195">
        <v>19</v>
      </c>
      <c r="C21" s="196"/>
      <c r="D21" s="196"/>
      <c r="E21" s="196"/>
      <c r="F21" s="51">
        <f t="shared" si="0"/>
        <v>0</v>
      </c>
      <c r="G21" s="176"/>
      <c r="H21" s="177"/>
      <c r="I21" s="177"/>
      <c r="J21" s="177"/>
      <c r="K21" s="177"/>
      <c r="L21" s="177"/>
      <c r="M21" s="178"/>
      <c r="N21" s="179"/>
    </row>
    <row r="22" spans="1:14" ht="19.8">
      <c r="A22" s="220" t="s">
        <v>128</v>
      </c>
      <c r="B22" s="195">
        <v>13</v>
      </c>
      <c r="C22" s="196"/>
      <c r="D22" s="196"/>
      <c r="E22" s="228"/>
      <c r="F22" s="51">
        <f t="shared" si="0"/>
        <v>0</v>
      </c>
      <c r="G22" s="176"/>
      <c r="H22" s="177"/>
      <c r="I22" s="177"/>
      <c r="J22" s="177"/>
      <c r="K22" s="177"/>
      <c r="L22" s="177"/>
      <c r="M22" s="178"/>
      <c r="N22" s="179"/>
    </row>
    <row r="23" spans="1:14" ht="19.8">
      <c r="A23" s="220" t="s">
        <v>129</v>
      </c>
      <c r="B23" s="195">
        <v>14</v>
      </c>
      <c r="C23" s="196"/>
      <c r="D23" s="196"/>
      <c r="E23" s="228"/>
      <c r="F23" s="51">
        <f t="shared" si="0"/>
        <v>0</v>
      </c>
      <c r="G23" s="176"/>
      <c r="H23" s="177"/>
      <c r="I23" s="177"/>
      <c r="J23" s="177"/>
      <c r="K23" s="177"/>
      <c r="L23" s="177"/>
      <c r="M23" s="178"/>
      <c r="N23" s="179"/>
    </row>
    <row r="24" spans="1:14" ht="19.8">
      <c r="A24" s="220" t="s">
        <v>130</v>
      </c>
      <c r="B24" s="195">
        <v>16</v>
      </c>
      <c r="C24" s="196"/>
      <c r="D24" s="196"/>
      <c r="E24" s="229"/>
      <c r="F24" s="51">
        <f t="shared" si="0"/>
        <v>0</v>
      </c>
      <c r="G24" s="176"/>
      <c r="H24" s="177"/>
      <c r="I24" s="177"/>
      <c r="J24" s="177"/>
      <c r="K24" s="177"/>
      <c r="L24" s="177"/>
      <c r="M24" s="178"/>
      <c r="N24" s="179"/>
    </row>
    <row r="25" spans="1:14" ht="19.8">
      <c r="A25" s="219" t="s">
        <v>98</v>
      </c>
      <c r="B25" s="51">
        <f t="shared" ref="B25:N25" si="1">SUM(B5:B24)</f>
        <v>258</v>
      </c>
      <c r="C25" s="51">
        <f t="shared" si="1"/>
        <v>0</v>
      </c>
      <c r="D25" s="51">
        <f t="shared" si="1"/>
        <v>0</v>
      </c>
      <c r="E25" s="51">
        <f t="shared" si="1"/>
        <v>0</v>
      </c>
      <c r="F25" s="51">
        <f t="shared" si="1"/>
        <v>0</v>
      </c>
      <c r="G25" s="51">
        <f t="shared" si="1"/>
        <v>0</v>
      </c>
      <c r="H25" s="51">
        <f t="shared" si="1"/>
        <v>0</v>
      </c>
      <c r="I25" s="51">
        <f t="shared" si="1"/>
        <v>0</v>
      </c>
      <c r="J25" s="51">
        <f t="shared" si="1"/>
        <v>0</v>
      </c>
      <c r="K25" s="51">
        <f t="shared" si="1"/>
        <v>0</v>
      </c>
      <c r="L25" s="51">
        <f t="shared" si="1"/>
        <v>0</v>
      </c>
      <c r="M25" s="52">
        <f t="shared" si="1"/>
        <v>0</v>
      </c>
      <c r="N25" s="54">
        <f t="shared" si="1"/>
        <v>0</v>
      </c>
    </row>
    <row r="26" spans="1:14" s="3" customFormat="1" ht="26.25" customHeight="1">
      <c r="A26" s="274" t="s">
        <v>57</v>
      </c>
      <c r="B26" s="275"/>
      <c r="C26" s="93">
        <f>C25</f>
        <v>0</v>
      </c>
      <c r="D26" s="93" t="s">
        <v>58</v>
      </c>
      <c r="E26" s="93" t="s">
        <v>59</v>
      </c>
      <c r="F26" s="93"/>
      <c r="G26" s="93">
        <f>F25</f>
        <v>0</v>
      </c>
      <c r="H26" s="93" t="s">
        <v>60</v>
      </c>
      <c r="I26" s="93"/>
      <c r="J26" s="93"/>
      <c r="K26" s="93" t="s">
        <v>151</v>
      </c>
      <c r="L26" s="93"/>
      <c r="M26" s="94"/>
      <c r="N26" s="95"/>
    </row>
    <row r="27" spans="1:14" s="3" customFormat="1" ht="26.25" customHeight="1">
      <c r="A27" s="238" t="s">
        <v>96</v>
      </c>
      <c r="B27" s="239"/>
      <c r="C27" s="62" t="str">
        <f ca="1">INDIRECT(H27,TRUE)</f>
        <v>三川</v>
      </c>
      <c r="D27" s="144" t="s">
        <v>88</v>
      </c>
      <c r="E27" s="145">
        <f>MAX(C5:C24)</f>
        <v>0</v>
      </c>
      <c r="F27" s="146">
        <f>MAX(F5:F24)</f>
        <v>0</v>
      </c>
      <c r="G27" s="88"/>
      <c r="H27" s="149" t="str">
        <f>ADDRESS(MATCH(MAX(F5:F24),F5:F24,0)+4,1)</f>
        <v>$A$5</v>
      </c>
      <c r="I27" s="88"/>
      <c r="J27" s="88"/>
      <c r="K27" s="88"/>
      <c r="L27" s="88"/>
      <c r="M27" s="142"/>
      <c r="N27" s="143"/>
    </row>
    <row r="28" spans="1:14" s="3" customFormat="1" ht="26.25" customHeight="1">
      <c r="A28" s="238" t="s">
        <v>97</v>
      </c>
      <c r="B28" s="239"/>
      <c r="C28" s="180" t="str">
        <f ca="1">INDIRECT(H28,TRUE)</f>
        <v>三川</v>
      </c>
      <c r="D28" s="181" t="s">
        <v>88</v>
      </c>
      <c r="E28" s="147">
        <f>MIN(C5:C24)</f>
        <v>0</v>
      </c>
      <c r="F28" s="148">
        <f>MIN(F5:F24)</f>
        <v>0</v>
      </c>
      <c r="G28" s="88"/>
      <c r="H28" s="149" t="str">
        <f>ADDRESS(MATCH(MIN(F5:F24),F5:F24,0)+4,1)</f>
        <v>$A$5</v>
      </c>
      <c r="I28" s="88"/>
      <c r="J28" s="88"/>
      <c r="K28" s="88"/>
      <c r="L28" s="88"/>
      <c r="M28" s="142"/>
      <c r="N28" s="143"/>
    </row>
    <row r="29" spans="1:14" s="4" customFormat="1" ht="24.9" customHeight="1">
      <c r="A29" s="283" t="s">
        <v>11</v>
      </c>
      <c r="B29" s="284"/>
      <c r="C29" s="287">
        <f>SUM(G29:G30)</f>
        <v>0</v>
      </c>
      <c r="D29" s="289" t="s">
        <v>10</v>
      </c>
      <c r="E29" s="80" t="s">
        <v>12</v>
      </c>
      <c r="F29" s="80"/>
      <c r="G29" s="80"/>
      <c r="H29" s="80" t="s">
        <v>10</v>
      </c>
      <c r="I29" s="80"/>
      <c r="J29" s="80"/>
      <c r="K29" s="81"/>
      <c r="L29" s="81"/>
      <c r="M29" s="82"/>
      <c r="N29" s="83"/>
    </row>
    <row r="30" spans="1:14" s="5" customFormat="1" ht="24.9" customHeight="1">
      <c r="A30" s="285"/>
      <c r="B30" s="286"/>
      <c r="C30" s="288"/>
      <c r="D30" s="290"/>
      <c r="E30" s="84" t="s">
        <v>13</v>
      </c>
      <c r="F30" s="84"/>
      <c r="G30" s="84"/>
      <c r="H30" s="84" t="s">
        <v>10</v>
      </c>
      <c r="I30" s="84"/>
      <c r="J30" s="84"/>
      <c r="K30" s="85"/>
      <c r="L30" s="85"/>
      <c r="M30" s="86"/>
      <c r="N30" s="87"/>
    </row>
    <row r="31" spans="1:14" s="5" customFormat="1" ht="24.9" customHeight="1">
      <c r="A31" s="246" t="s">
        <v>17</v>
      </c>
      <c r="B31" s="250"/>
      <c r="C31" s="253">
        <f>K25</f>
        <v>0</v>
      </c>
      <c r="D31" s="253" t="s">
        <v>10</v>
      </c>
      <c r="E31" s="205" t="s">
        <v>152</v>
      </c>
      <c r="F31" s="80"/>
      <c r="G31" s="80"/>
      <c r="H31" s="80"/>
      <c r="I31" s="80"/>
      <c r="J31" s="80"/>
      <c r="K31" s="209"/>
      <c r="L31" s="209"/>
      <c r="M31" s="210"/>
      <c r="N31" s="211"/>
    </row>
    <row r="32" spans="1:14" s="6" customFormat="1" ht="24.9" customHeight="1">
      <c r="A32" s="251"/>
      <c r="B32" s="252"/>
      <c r="C32" s="267"/>
      <c r="D32" s="267"/>
      <c r="E32" s="205" t="s">
        <v>93</v>
      </c>
      <c r="F32" s="212"/>
      <c r="G32" s="212"/>
      <c r="H32" s="212"/>
      <c r="I32" s="212"/>
      <c r="J32" s="212"/>
      <c r="K32" s="212"/>
      <c r="L32" s="212"/>
      <c r="M32" s="212"/>
      <c r="N32" s="213"/>
    </row>
    <row r="33" spans="1:14" s="7" customFormat="1" ht="26.25" customHeight="1">
      <c r="A33" s="305" t="s">
        <v>61</v>
      </c>
      <c r="B33" s="306"/>
      <c r="C33" s="93">
        <f>L25</f>
        <v>0</v>
      </c>
      <c r="D33" s="93" t="s">
        <v>60</v>
      </c>
      <c r="E33" s="93"/>
      <c r="F33" s="93"/>
      <c r="G33" s="103"/>
      <c r="H33" s="93"/>
      <c r="I33" s="93"/>
      <c r="J33" s="93"/>
      <c r="K33" s="104"/>
      <c r="L33" s="104"/>
      <c r="M33" s="105"/>
      <c r="N33" s="106"/>
    </row>
    <row r="34" spans="1:14" s="8" customFormat="1" ht="26.25" customHeight="1">
      <c r="A34" s="274" t="s">
        <v>14</v>
      </c>
      <c r="B34" s="275"/>
      <c r="C34" s="93">
        <f>M25</f>
        <v>0</v>
      </c>
      <c r="D34" s="93" t="s">
        <v>62</v>
      </c>
      <c r="E34" s="93" t="s">
        <v>103</v>
      </c>
      <c r="F34" s="93"/>
      <c r="G34" s="93"/>
      <c r="H34" s="93"/>
      <c r="I34" s="93"/>
      <c r="J34" s="93"/>
      <c r="K34" s="104"/>
      <c r="L34" s="104"/>
      <c r="M34" s="105"/>
      <c r="N34" s="106"/>
    </row>
    <row r="35" spans="1:14" s="9" customFormat="1" ht="26.25" customHeight="1">
      <c r="A35" s="272" t="s">
        <v>110</v>
      </c>
      <c r="B35" s="273"/>
      <c r="C35" s="93">
        <f>N25</f>
        <v>0</v>
      </c>
      <c r="D35" s="93" t="s">
        <v>62</v>
      </c>
      <c r="E35" s="93" t="s">
        <v>103</v>
      </c>
      <c r="F35" s="93"/>
      <c r="G35" s="93"/>
      <c r="H35" s="93"/>
      <c r="I35" s="93"/>
      <c r="J35" s="93"/>
      <c r="K35" s="104"/>
      <c r="L35" s="104"/>
      <c r="M35" s="105"/>
      <c r="N35" s="106"/>
    </row>
    <row r="36" spans="1:14" s="7" customFormat="1" ht="26.25" customHeight="1">
      <c r="A36" s="238" t="s">
        <v>95</v>
      </c>
      <c r="B36" s="239"/>
      <c r="C36" s="93">
        <f>G25</f>
        <v>0</v>
      </c>
      <c r="D36" s="107" t="s">
        <v>60</v>
      </c>
      <c r="E36" s="93" t="s">
        <v>63</v>
      </c>
      <c r="F36" s="93"/>
      <c r="G36" s="93">
        <f>H25</f>
        <v>0</v>
      </c>
      <c r="H36" s="107" t="s">
        <v>60</v>
      </c>
      <c r="I36" s="93"/>
      <c r="J36" s="93"/>
      <c r="K36" s="104"/>
      <c r="L36" s="104"/>
      <c r="M36" s="105"/>
      <c r="N36" s="106"/>
    </row>
    <row r="37" spans="1:14" s="10" customFormat="1" ht="26.25" customHeight="1" thickBot="1">
      <c r="A37" s="268" t="str">
        <f>IF(C37&gt;0," 本月戶數增加","本月戶數減少")</f>
        <v>本月戶數減少</v>
      </c>
      <c r="B37" s="269"/>
      <c r="C37" s="141">
        <f>C25-'11308'!C25</f>
        <v>0</v>
      </c>
      <c r="D37" s="182" t="str">
        <f>IF(E37&gt;0,"男增加","男減少")</f>
        <v>男減少</v>
      </c>
      <c r="E37" s="110">
        <f>D25-'11308'!D25</f>
        <v>0</v>
      </c>
      <c r="F37" s="111" t="str">
        <f>IF(G37&gt;0,"女增加","女減少")</f>
        <v>女減少</v>
      </c>
      <c r="G37" s="110">
        <f>E25-'11308'!E25</f>
        <v>0</v>
      </c>
      <c r="H37" s="112"/>
      <c r="I37" s="269" t="str">
        <f>IF(K37&gt;0,"總人口數增加","總人口數減少")</f>
        <v>總人口數減少</v>
      </c>
      <c r="J37" s="269"/>
      <c r="K37" s="110">
        <f>F25-'11308'!F25</f>
        <v>0</v>
      </c>
      <c r="L37" s="112"/>
      <c r="M37" s="113"/>
      <c r="N37" s="114"/>
    </row>
    <row r="38" spans="1:14">
      <c r="C38" s="2"/>
      <c r="K38" s="11"/>
      <c r="M38" s="13"/>
    </row>
  </sheetData>
  <mergeCells count="28">
    <mergeCell ref="M3:M4"/>
    <mergeCell ref="N3:N4"/>
    <mergeCell ref="K2:N2"/>
    <mergeCell ref="C29:C30"/>
    <mergeCell ref="D29:D30"/>
    <mergeCell ref="J3:J4"/>
    <mergeCell ref="A37:B37"/>
    <mergeCell ref="I37:J37"/>
    <mergeCell ref="I3:I4"/>
    <mergeCell ref="B3:B4"/>
    <mergeCell ref="C3:C4"/>
    <mergeCell ref="G3:G4"/>
    <mergeCell ref="H3:H4"/>
    <mergeCell ref="A35:B35"/>
    <mergeCell ref="A33:B33"/>
    <mergeCell ref="A34:B34"/>
    <mergeCell ref="A27:B27"/>
    <mergeCell ref="A28:B28"/>
    <mergeCell ref="A26:B26"/>
    <mergeCell ref="A3:A4"/>
    <mergeCell ref="A29:B30"/>
    <mergeCell ref="A31:B32"/>
    <mergeCell ref="C31:C32"/>
    <mergeCell ref="D31:D32"/>
    <mergeCell ref="A36:B36"/>
    <mergeCell ref="A1:L1"/>
    <mergeCell ref="K3:K4"/>
    <mergeCell ref="L3:L4"/>
  </mergeCells>
  <phoneticPr fontId="1" type="noConversion"/>
  <printOptions horizontalCentered="1"/>
  <pageMargins left="0.59055118110236227" right="0.39370078740157483" top="0.98425196850393704" bottom="0.98425196850393704" header="0" footer="0"/>
  <pageSetup paperSize="8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12</vt:i4>
      </vt:variant>
      <vt:variant>
        <vt:lpstr>已命名的範圍</vt:lpstr>
      </vt:variant>
      <vt:variant>
        <vt:i4>12</vt:i4>
      </vt:variant>
    </vt:vector>
  </HeadingPairs>
  <TitlesOfParts>
    <vt:vector size="24" baseType="lpstr">
      <vt:lpstr>11301</vt:lpstr>
      <vt:lpstr>11302</vt:lpstr>
      <vt:lpstr>11303</vt:lpstr>
      <vt:lpstr>11304</vt:lpstr>
      <vt:lpstr>11305</vt:lpstr>
      <vt:lpstr>11306</vt:lpstr>
      <vt:lpstr>11307</vt:lpstr>
      <vt:lpstr>11308</vt:lpstr>
      <vt:lpstr>11309</vt:lpstr>
      <vt:lpstr>11310</vt:lpstr>
      <vt:lpstr>11311</vt:lpstr>
      <vt:lpstr>11312</vt:lpstr>
      <vt:lpstr>'11301'!Print_Titles</vt:lpstr>
      <vt:lpstr>'11302'!Print_Titles</vt:lpstr>
      <vt:lpstr>'11303'!Print_Titles</vt:lpstr>
      <vt:lpstr>'11304'!Print_Titles</vt:lpstr>
      <vt:lpstr>'11305'!Print_Titles</vt:lpstr>
      <vt:lpstr>'11306'!Print_Titles</vt:lpstr>
      <vt:lpstr>'11307'!Print_Titles</vt:lpstr>
      <vt:lpstr>'11308'!Print_Titles</vt:lpstr>
      <vt:lpstr>'11309'!Print_Titles</vt:lpstr>
      <vt:lpstr>'11310'!Print_Titles</vt:lpstr>
      <vt:lpstr>'11311'!Print_Titles</vt:lpstr>
      <vt:lpstr>'11312'!Print_Titles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1</cp:lastModifiedBy>
  <cp:lastPrinted>2021-03-02T00:15:57Z</cp:lastPrinted>
  <dcterms:created xsi:type="dcterms:W3CDTF">1999-11-05T01:57:00Z</dcterms:created>
  <dcterms:modified xsi:type="dcterms:W3CDTF">2024-05-01T00:02:31Z</dcterms:modified>
</cp:coreProperties>
</file>