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96" windowWidth="8508" windowHeight="4536" activeTab="9"/>
  </bookViews>
  <sheets>
    <sheet name="10903" sheetId="6" r:id="rId1"/>
    <sheet name="10904" sheetId="28" r:id="rId2"/>
    <sheet name="10905" sheetId="29" r:id="rId3"/>
    <sheet name="10906" sheetId="11" r:id="rId4"/>
    <sheet name="10907" sheetId="12" r:id="rId5"/>
    <sheet name="10908" sheetId="13" r:id="rId6"/>
    <sheet name="10909" sheetId="15" r:id="rId7"/>
    <sheet name="10910" sheetId="16" r:id="rId8"/>
    <sheet name="10911" sheetId="17" r:id="rId9"/>
    <sheet name="10912" sheetId="21" r:id="rId10"/>
  </sheets>
  <definedNames>
    <definedName name="_xlnm.Print_Titles" localSheetId="0">'10903'!$1:$4</definedName>
    <definedName name="_xlnm.Print_Titles" localSheetId="1">'10904'!$1:$4</definedName>
    <definedName name="_xlnm.Print_Titles" localSheetId="2">'10905'!$1:$4</definedName>
    <definedName name="_xlnm.Print_Titles" localSheetId="3">'10906'!$1:$4</definedName>
    <definedName name="_xlnm.Print_Titles" localSheetId="4">'10907'!$1:$4</definedName>
    <definedName name="_xlnm.Print_Titles" localSheetId="5">'10908'!$1:$4</definedName>
    <definedName name="_xlnm.Print_Titles" localSheetId="6">'10909'!$1:$4</definedName>
    <definedName name="_xlnm.Print_Titles" localSheetId="7">'10910'!$1:$4</definedName>
    <definedName name="_xlnm.Print_Titles" localSheetId="8">'10911'!$1:$4</definedName>
    <definedName name="_xlnm.Print_Titles" localSheetId="9">'10912'!$1:$4</definedName>
  </definedNames>
  <calcPr calcId="124519"/>
</workbook>
</file>

<file path=xl/calcChain.xml><?xml version="1.0" encoding="utf-8"?>
<calcChain xmlns="http://schemas.openxmlformats.org/spreadsheetml/2006/main">
  <c r="C29" i="16"/>
  <c r="C29" i="11" l="1"/>
  <c r="C29" i="29"/>
  <c r="E27"/>
  <c r="N25"/>
  <c r="C35" s="1"/>
  <c r="M25"/>
  <c r="C34" s="1"/>
  <c r="L25"/>
  <c r="C33" s="1"/>
  <c r="K25"/>
  <c r="C31" s="1"/>
  <c r="J25"/>
  <c r="I25"/>
  <c r="H25"/>
  <c r="G36" s="1"/>
  <c r="G25"/>
  <c r="C36" s="1"/>
  <c r="E25"/>
  <c r="D25"/>
  <c r="C25"/>
  <c r="B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29" i="28"/>
  <c r="E27"/>
  <c r="N25"/>
  <c r="C35" s="1"/>
  <c r="M25"/>
  <c r="C34" s="1"/>
  <c r="L25"/>
  <c r="C33" s="1"/>
  <c r="K25"/>
  <c r="C31" s="1"/>
  <c r="J25"/>
  <c r="I25"/>
  <c r="H25"/>
  <c r="G36" s="1"/>
  <c r="G25"/>
  <c r="C36" s="1"/>
  <c r="E25"/>
  <c r="D25"/>
  <c r="C25"/>
  <c r="B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29" i="13"/>
  <c r="E37" i="29" l="1"/>
  <c r="D37" s="1"/>
  <c r="C37"/>
  <c r="A37" s="1"/>
  <c r="G37"/>
  <c r="F37" s="1"/>
  <c r="F28"/>
  <c r="H28"/>
  <c r="H27"/>
  <c r="F27"/>
  <c r="C26"/>
  <c r="F25"/>
  <c r="F28" i="28"/>
  <c r="H28"/>
  <c r="H27"/>
  <c r="F27"/>
  <c r="C26"/>
  <c r="F25"/>
  <c r="C29" i="17"/>
  <c r="C28" i="29"/>
  <c r="C27"/>
  <c r="C28" i="28"/>
  <c r="C27"/>
  <c r="K37" i="29" l="1"/>
  <c r="I37" s="1"/>
  <c r="G26"/>
  <c r="G26" i="28"/>
  <c r="F12" i="16"/>
  <c r="F13"/>
  <c r="F20" i="15" l="1"/>
  <c r="E27" i="6" l="1"/>
  <c r="C29"/>
  <c r="B25" i="21" l="1"/>
  <c r="C29" l="1"/>
  <c r="I25" i="16" l="1"/>
  <c r="J25"/>
  <c r="K25"/>
  <c r="L25"/>
  <c r="M25"/>
  <c r="N25"/>
  <c r="F16" l="1"/>
  <c r="F17"/>
  <c r="F18"/>
  <c r="F19"/>
  <c r="F20"/>
  <c r="F21"/>
  <c r="F22"/>
  <c r="F23"/>
  <c r="F24"/>
  <c r="C29" i="15" l="1"/>
  <c r="F6" l="1"/>
  <c r="F7"/>
  <c r="F8"/>
  <c r="F9"/>
  <c r="F10"/>
  <c r="F11"/>
  <c r="F12"/>
  <c r="F13"/>
  <c r="F14"/>
  <c r="F15"/>
  <c r="F16"/>
  <c r="F17"/>
  <c r="F18"/>
  <c r="F19"/>
  <c r="F21"/>
  <c r="F22"/>
  <c r="F23"/>
  <c r="F24"/>
  <c r="F5"/>
  <c r="E27" i="21" l="1"/>
  <c r="E27" i="17"/>
  <c r="E27" i="16"/>
  <c r="H28" i="15"/>
  <c r="F28"/>
  <c r="H27"/>
  <c r="F27"/>
  <c r="E27"/>
  <c r="E27" i="11"/>
  <c r="E27" i="13"/>
  <c r="C28" i="15"/>
  <c r="C27"/>
  <c r="E27" i="12" l="1"/>
  <c r="C29"/>
  <c r="F5" i="6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15" i="16"/>
  <c r="C25" i="15"/>
  <c r="C26" s="1"/>
  <c r="D25"/>
  <c r="E25"/>
  <c r="G25"/>
  <c r="C36" s="1"/>
  <c r="H25"/>
  <c r="G36" s="1"/>
  <c r="I25"/>
  <c r="J25"/>
  <c r="K25"/>
  <c r="C31" s="1"/>
  <c r="L25"/>
  <c r="C33" s="1"/>
  <c r="M25"/>
  <c r="C34" s="1"/>
  <c r="N25"/>
  <c r="C35" s="1"/>
  <c r="H25" i="13"/>
  <c r="G36" s="1"/>
  <c r="N25" i="6"/>
  <c r="C35" s="1"/>
  <c r="M25"/>
  <c r="C34" s="1"/>
  <c r="E25"/>
  <c r="G37" i="28" s="1"/>
  <c r="F37" s="1"/>
  <c r="F5" i="2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E25"/>
  <c r="D25"/>
  <c r="C25"/>
  <c r="C26" s="1"/>
  <c r="F5" i="17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E25"/>
  <c r="D25"/>
  <c r="C25"/>
  <c r="N25" i="21"/>
  <c r="C35" s="1"/>
  <c r="M25"/>
  <c r="C34" s="1"/>
  <c r="C25" i="16"/>
  <c r="D25"/>
  <c r="E25"/>
  <c r="F5"/>
  <c r="F6"/>
  <c r="F7"/>
  <c r="F8"/>
  <c r="F9"/>
  <c r="F10"/>
  <c r="F11"/>
  <c r="F14"/>
  <c r="G25" i="21"/>
  <c r="C36" s="1"/>
  <c r="H25"/>
  <c r="G36" s="1"/>
  <c r="I25"/>
  <c r="J25"/>
  <c r="K25"/>
  <c r="C31" s="1"/>
  <c r="L25"/>
  <c r="C33" s="1"/>
  <c r="C35" i="16"/>
  <c r="C34"/>
  <c r="N25" i="13"/>
  <c r="C35" s="1"/>
  <c r="M25"/>
  <c r="C34" s="1"/>
  <c r="N25" i="12"/>
  <c r="C35" s="1"/>
  <c r="M25"/>
  <c r="C34" s="1"/>
  <c r="N25" i="11"/>
  <c r="C35" s="1"/>
  <c r="M25"/>
  <c r="C34" s="1"/>
  <c r="N25" i="17"/>
  <c r="C35" s="1"/>
  <c r="M25"/>
  <c r="C34" s="1"/>
  <c r="F20" i="13"/>
  <c r="F8" i="12"/>
  <c r="H25" i="17"/>
  <c r="G36" s="1"/>
  <c r="G25"/>
  <c r="C36" s="1"/>
  <c r="L25"/>
  <c r="C33" s="1"/>
  <c r="K25"/>
  <c r="C31" s="1"/>
  <c r="H25" i="16"/>
  <c r="G36" s="1"/>
  <c r="G25"/>
  <c r="C36" s="1"/>
  <c r="C33"/>
  <c r="G25" i="13"/>
  <c r="C36" s="1"/>
  <c r="L25"/>
  <c r="C33" s="1"/>
  <c r="K25"/>
  <c r="C31" s="1"/>
  <c r="H25" i="12"/>
  <c r="G36" s="1"/>
  <c r="G25"/>
  <c r="C36" s="1"/>
  <c r="L25"/>
  <c r="C33" s="1"/>
  <c r="K25"/>
  <c r="C31" s="1"/>
  <c r="H25" i="11"/>
  <c r="G36" s="1"/>
  <c r="G25"/>
  <c r="C36" s="1"/>
  <c r="L25"/>
  <c r="C33" s="1"/>
  <c r="K25"/>
  <c r="C31" s="1"/>
  <c r="H25" i="6"/>
  <c r="G36" s="1"/>
  <c r="G25"/>
  <c r="C36" s="1"/>
  <c r="L25"/>
  <c r="C33" s="1"/>
  <c r="K25"/>
  <c r="C31" s="1"/>
  <c r="B25" i="17"/>
  <c r="I25"/>
  <c r="J25"/>
  <c r="F25" i="15"/>
  <c r="B25" i="16"/>
  <c r="F5" i="13"/>
  <c r="F6"/>
  <c r="F7"/>
  <c r="F8"/>
  <c r="F9"/>
  <c r="F10"/>
  <c r="F11"/>
  <c r="F12"/>
  <c r="F13"/>
  <c r="F14"/>
  <c r="F15"/>
  <c r="F16"/>
  <c r="F17"/>
  <c r="F18"/>
  <c r="F19"/>
  <c r="F21"/>
  <c r="F22"/>
  <c r="F23"/>
  <c r="F24"/>
  <c r="E25"/>
  <c r="D25"/>
  <c r="C25"/>
  <c r="B25" i="15"/>
  <c r="F5" i="12"/>
  <c r="F6"/>
  <c r="F7"/>
  <c r="F9"/>
  <c r="F10"/>
  <c r="F11"/>
  <c r="F12"/>
  <c r="F13"/>
  <c r="F14"/>
  <c r="F15"/>
  <c r="F16"/>
  <c r="F17"/>
  <c r="F18"/>
  <c r="F19"/>
  <c r="F20"/>
  <c r="F21"/>
  <c r="F22"/>
  <c r="F23"/>
  <c r="F24"/>
  <c r="E25"/>
  <c r="D25"/>
  <c r="C25"/>
  <c r="B25" i="13"/>
  <c r="I25"/>
  <c r="J25"/>
  <c r="F5" i="1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E25"/>
  <c r="G37" s="1"/>
  <c r="F37" s="1"/>
  <c r="D25"/>
  <c r="E37" s="1"/>
  <c r="D37" s="1"/>
  <c r="C25"/>
  <c r="C37" s="1"/>
  <c r="A37" s="1"/>
  <c r="B25" i="12"/>
  <c r="I25"/>
  <c r="J25"/>
  <c r="B25" i="11"/>
  <c r="I25"/>
  <c r="J25"/>
  <c r="C25" i="6"/>
  <c r="D25"/>
  <c r="E37" i="28" s="1"/>
  <c r="D37" s="1"/>
  <c r="I25" i="6"/>
  <c r="J25"/>
  <c r="B25"/>
  <c r="C26" l="1"/>
  <c r="C37" i="28"/>
  <c r="A37" s="1"/>
  <c r="C37" i="13"/>
  <c r="A37" s="1"/>
  <c r="G37"/>
  <c r="F37" s="1"/>
  <c r="C26" i="12"/>
  <c r="H27" i="6"/>
  <c r="H28"/>
  <c r="F27"/>
  <c r="F28"/>
  <c r="E37" i="17"/>
  <c r="D37" s="1"/>
  <c r="G37"/>
  <c r="F37" s="1"/>
  <c r="F25" i="6"/>
  <c r="F25" i="21"/>
  <c r="F28"/>
  <c r="H27"/>
  <c r="H28"/>
  <c r="F27"/>
  <c r="E37"/>
  <c r="D37" s="1"/>
  <c r="C37"/>
  <c r="A37" s="1"/>
  <c r="F25" i="17"/>
  <c r="C37"/>
  <c r="A37" s="1"/>
  <c r="G37" i="21"/>
  <c r="F37" s="1"/>
  <c r="H27" i="17"/>
  <c r="H28"/>
  <c r="F27"/>
  <c r="F28"/>
  <c r="C26"/>
  <c r="G37" i="16"/>
  <c r="F37" s="1"/>
  <c r="E37"/>
  <c r="D37" s="1"/>
  <c r="G37" i="15"/>
  <c r="F37" s="1"/>
  <c r="E37"/>
  <c r="D37" s="1"/>
  <c r="C37"/>
  <c r="A37" s="1"/>
  <c r="C26" i="13"/>
  <c r="E37"/>
  <c r="D37" s="1"/>
  <c r="H28" i="16"/>
  <c r="F27"/>
  <c r="F28"/>
  <c r="H27"/>
  <c r="F25"/>
  <c r="C37"/>
  <c r="A37" s="1"/>
  <c r="F25" i="13"/>
  <c r="G26" s="1"/>
  <c r="H27"/>
  <c r="H28"/>
  <c r="F27"/>
  <c r="F28"/>
  <c r="F25" i="12"/>
  <c r="G26" s="1"/>
  <c r="H27"/>
  <c r="H28"/>
  <c r="F28"/>
  <c r="F27"/>
  <c r="G37"/>
  <c r="F37" s="1"/>
  <c r="C26" i="11"/>
  <c r="C37" i="12"/>
  <c r="A37" s="1"/>
  <c r="H27" i="11"/>
  <c r="F28"/>
  <c r="F27"/>
  <c r="H28"/>
  <c r="E37" i="12"/>
  <c r="D37" s="1"/>
  <c r="F25" i="11"/>
  <c r="K37" s="1"/>
  <c r="I37" s="1"/>
  <c r="G26" i="15"/>
  <c r="C26" i="16"/>
  <c r="C27"/>
  <c r="C28" i="13"/>
  <c r="C27" i="12"/>
  <c r="C27" i="6"/>
  <c r="C28" i="21"/>
  <c r="C28" i="17"/>
  <c r="C27" i="11"/>
  <c r="C27" i="17"/>
  <c r="C28" i="11"/>
  <c r="C27" i="13"/>
  <c r="C27" i="21"/>
  <c r="C28" i="12"/>
  <c r="C28" i="6"/>
  <c r="C28" i="16"/>
  <c r="G26" i="6" l="1"/>
  <c r="K37" i="28"/>
  <c r="I37" s="1"/>
  <c r="K37" i="21"/>
  <c r="I37" s="1"/>
  <c r="G26" i="17"/>
  <c r="G26" i="21"/>
  <c r="K37" i="17"/>
  <c r="I37" s="1"/>
  <c r="K37" i="15"/>
  <c r="I37" s="1"/>
  <c r="K37" i="16"/>
  <c r="I37" s="1"/>
  <c r="G26"/>
  <c r="K37" i="13"/>
  <c r="I37" s="1"/>
  <c r="K37" i="12"/>
  <c r="I37" s="1"/>
  <c r="G26" i="11"/>
  <c r="C31" i="16"/>
</calcChain>
</file>

<file path=xl/sharedStrings.xml><?xml version="1.0" encoding="utf-8"?>
<sst xmlns="http://schemas.openxmlformats.org/spreadsheetml/2006/main" count="722" uniqueCount="157">
  <si>
    <t>戶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</si>
  <si>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</si>
  <si>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</si>
  <si>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</si>
  <si>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遷出數</t>
    <phoneticPr fontId="1" type="noConversion"/>
  </si>
  <si>
    <t>遷入數</t>
    <phoneticPr fontId="1" type="noConversion"/>
  </si>
  <si>
    <t>住變入</t>
    <phoneticPr fontId="1" type="noConversion"/>
  </si>
  <si>
    <t>住變出</t>
    <phoneticPr fontId="1" type="noConversion"/>
  </si>
  <si>
    <t>全區總戶數：</t>
    <phoneticPr fontId="1" type="noConversion"/>
  </si>
  <si>
    <t>全區總人口數：</t>
    <phoneticPr fontId="1" type="noConversion"/>
  </si>
  <si>
    <t>人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</si>
  <si>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</si>
  <si>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</si>
  <si>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</si>
  <si>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結婚對數：</t>
  </si>
  <si>
    <t>離婚對數：</t>
  </si>
  <si>
    <t>死亡人數：</t>
    <phoneticPr fontId="1" type="noConversion"/>
  </si>
  <si>
    <t>遷出本區人數：</t>
    <phoneticPr fontId="1" type="noConversion"/>
  </si>
  <si>
    <t>出生人數：</t>
  </si>
  <si>
    <t>人</t>
    <phoneticPr fontId="1" type="noConversion"/>
  </si>
  <si>
    <t>里別</t>
    <phoneticPr fontId="1" type="noConversion"/>
  </si>
  <si>
    <t>鄰數</t>
    <phoneticPr fontId="1" type="noConversion"/>
  </si>
  <si>
    <t>戶數</t>
    <phoneticPr fontId="1" type="noConversion"/>
  </si>
  <si>
    <t>出生數</t>
    <phoneticPr fontId="1" type="noConversion"/>
  </si>
  <si>
    <t>死亡數</t>
    <phoneticPr fontId="1" type="noConversion"/>
  </si>
  <si>
    <t>對</t>
    <phoneticPr fontId="7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</si>
  <si>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</si>
  <si>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</si>
  <si>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</si>
  <si>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</si>
  <si>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</si>
  <si>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</si>
  <si>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</si>
  <si>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</si>
  <si>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</si>
  <si>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</si>
  <si>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</si>
  <si>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</si>
  <si>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</si>
  <si>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</si>
  <si>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</si>
  <si>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</si>
  <si>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</si>
  <si>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</si>
  <si>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</si>
  <si>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戶數</t>
    <phoneticPr fontId="1" type="noConversion"/>
  </si>
  <si>
    <t>出生數</t>
    <phoneticPr fontId="1" type="noConversion"/>
  </si>
  <si>
    <t>死亡數</t>
    <phoneticPr fontId="1" type="noConversion"/>
  </si>
  <si>
    <t>對</t>
    <phoneticPr fontId="7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</si>
  <si>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</si>
  <si>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</si>
  <si>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</si>
  <si>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</si>
  <si>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</si>
  <si>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</si>
  <si>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</si>
  <si>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</si>
  <si>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</si>
  <si>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</si>
  <si>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</si>
  <si>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</si>
  <si>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</si>
  <si>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</si>
  <si>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</si>
  <si>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</si>
  <si>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里別</t>
    <phoneticPr fontId="1" type="noConversion"/>
  </si>
  <si>
    <t>鄰數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</si>
  <si>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</si>
  <si>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</si>
  <si>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</si>
  <si>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</si>
  <si>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</si>
  <si>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</si>
  <si>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t>里</t>
    <phoneticPr fontId="1" type="noConversion"/>
  </si>
  <si>
    <t>結婚
對數</t>
    <phoneticPr fontId="1" type="noConversion"/>
  </si>
  <si>
    <t>離婚
對數</t>
    <phoneticPr fontId="1" type="noConversion"/>
  </si>
  <si>
    <t>結婚
對數</t>
    <phoneticPr fontId="1" type="noConversion"/>
  </si>
  <si>
    <t>離婚
對數</t>
    <phoneticPr fontId="1" type="noConversion"/>
  </si>
  <si>
    <t>人</t>
    <phoneticPr fontId="1" type="noConversion"/>
  </si>
  <si>
    <t>口</t>
    <phoneticPr fontId="1" type="noConversion"/>
  </si>
  <si>
    <t>數</t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</si>
  <si>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</si>
  <si>
    <r>
      <t>（生父國籍：大陸港澳地區0人；外國籍0人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</si>
  <si>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</si>
  <si>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本月遷入本區人數：</t>
    <phoneticPr fontId="1" type="noConversion"/>
  </si>
  <si>
    <t>本區最大里：</t>
    <phoneticPr fontId="1" type="noConversion"/>
  </si>
  <si>
    <t>本區最小里：</t>
    <phoneticPr fontId="1" type="noConversion"/>
  </si>
  <si>
    <t>總計</t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</si>
  <si>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</si>
  <si>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  <phoneticPr fontId="7" type="noConversion"/>
  </si>
  <si>
    <t>（配偶國籍：大陸港澳地區0人；外國籍0人）</t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</si>
  <si>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</si>
  <si>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（配偶國籍：大陸港澳地區0人；外國籍0人）</t>
    <phoneticPr fontId="1" type="noConversion"/>
  </si>
  <si>
    <t>高雄市前金區各里人口異動概況</t>
    <phoneticPr fontId="1" type="noConversion"/>
  </si>
  <si>
    <t>共20里</t>
    <phoneticPr fontId="1" type="noConversion"/>
  </si>
  <si>
    <r>
      <t>民國</t>
    </r>
    <r>
      <rPr>
        <sz val="14"/>
        <color indexed="8"/>
        <rFont val="Times New Roman"/>
        <family val="1"/>
      </rPr>
      <t>109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12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</si>
  <si>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109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8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</si>
  <si>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109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7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</si>
  <si>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109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</si>
  <si>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109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</si>
  <si>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109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</si>
  <si>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109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9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</si>
  <si>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109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10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</si>
  <si>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109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11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</si>
  <si>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t>三川</t>
  </si>
  <si>
    <t>草江</t>
  </si>
  <si>
    <t>長城</t>
  </si>
  <si>
    <t>北金</t>
  </si>
  <si>
    <t>東金</t>
  </si>
  <si>
    <t>新生</t>
  </si>
  <si>
    <t>後金</t>
  </si>
  <si>
    <t>長興</t>
  </si>
  <si>
    <t>青山</t>
  </si>
  <si>
    <t>民生</t>
  </si>
  <si>
    <t>復元</t>
  </si>
  <si>
    <t>林投</t>
  </si>
  <si>
    <t>國民</t>
  </si>
  <si>
    <t>社東</t>
  </si>
  <si>
    <t>社西</t>
  </si>
  <si>
    <t>博孝</t>
  </si>
  <si>
    <t>長生</t>
  </si>
  <si>
    <t>榮復</t>
  </si>
  <si>
    <t>文西</t>
  </si>
  <si>
    <t>文東</t>
  </si>
  <si>
    <r>
      <t>（生母國籍：大陸港澳地區1人；外國籍0人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</si>
  <si>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（配偶國籍：大陸港澳地區0人；外國籍0人）</t>
    <phoneticPr fontId="1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</si>
  <si>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大陸港澳地區0人；外國籍1人</t>
    </r>
    <r>
      <rPr>
        <sz val="14"/>
        <rFont val="新細明體"/>
        <family val="1"/>
        <charset val="136"/>
      </rPr>
      <t>）</t>
    </r>
    <phoneticPr fontId="1" type="noConversion"/>
  </si>
  <si>
    <t>男增加</t>
    <phoneticPr fontId="1" type="noConversion"/>
  </si>
  <si>
    <t>女增加</t>
    <phoneticPr fontId="1" type="noConversion"/>
  </si>
  <si>
    <t>總人口數增加</t>
    <phoneticPr fontId="1" type="noConversion"/>
  </si>
  <si>
    <t xml:space="preserve"> 本月戶數增加</t>
    <phoneticPr fontId="1" type="noConversion"/>
  </si>
  <si>
    <t>共20里</t>
    <phoneticPr fontId="1" type="noConversion"/>
  </si>
  <si>
    <r>
      <t>（生母國籍：大陸港澳地區0人；外國籍1人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</si>
  <si>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t>（配偶國籍：大陸港澳地區1人；外國籍0人）</t>
    <phoneticPr fontId="1" type="noConversion"/>
  </si>
  <si>
    <t>（配偶國籍：大陸港澳地區2人；外國籍0人）</t>
    <phoneticPr fontId="1" type="noConversion"/>
  </si>
  <si>
    <t>341戶</t>
    <phoneticPr fontId="7" type="noConversion"/>
  </si>
  <si>
    <t>（配偶國籍：大陸港澳地區0人；外國籍1人）</t>
    <phoneticPr fontId="1" type="noConversion"/>
  </si>
  <si>
    <r>
      <t>民國</t>
    </r>
    <r>
      <rPr>
        <sz val="14"/>
        <rFont val="Times New Roman"/>
        <family val="1"/>
      </rPr>
      <t>109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月份</t>
    </r>
    <phoneticPr fontId="1" type="noConversion"/>
  </si>
  <si>
    <t>343戶</t>
    <phoneticPr fontId="1" type="noConversion"/>
  </si>
  <si>
    <r>
      <t>（生母國籍：大陸港澳地區0人；外國籍1人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</si>
  <si>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大陸港澳地區1人；外國籍0人</t>
    </r>
    <r>
      <rPr>
        <sz val="14"/>
        <rFont val="新細明體"/>
        <family val="1"/>
        <charset val="136"/>
      </rPr>
      <t>）</t>
    </r>
    <phoneticPr fontId="1" type="noConversion"/>
  </si>
  <si>
    <t>343戶</t>
    <phoneticPr fontId="1" type="noConversion"/>
  </si>
  <si>
    <t>（配偶國籍：大陸港澳地區0人；外國籍2人）</t>
    <phoneticPr fontId="1" type="noConversion"/>
  </si>
  <si>
    <t>（配偶國籍：大陸港澳地區1人；外國籍0人）</t>
    <phoneticPr fontId="1" type="noConversion"/>
  </si>
  <si>
    <t>343戶</t>
    <phoneticPr fontId="1" type="noConversion"/>
  </si>
  <si>
    <t>（配偶國籍：大陸港澳地區1人；外國籍0人）</t>
    <phoneticPr fontId="1" type="noConversion"/>
  </si>
  <si>
    <t>343戶</t>
    <phoneticPr fontId="1" type="noConversion"/>
  </si>
  <si>
    <t>（配偶國籍：大陸港澳地區1人；外國籍2人）</t>
    <phoneticPr fontId="1" type="noConversion"/>
  </si>
  <si>
    <t>344戶</t>
    <phoneticPr fontId="1" type="noConversion"/>
  </si>
  <si>
    <t>（配偶國籍：大陸港澳地區0人；外國籍2人）</t>
    <phoneticPr fontId="1" type="noConversion"/>
  </si>
  <si>
    <t>（配偶國籍：大陸港澳地區1人；外國籍0人）</t>
    <phoneticPr fontId="1" type="noConversion"/>
  </si>
  <si>
    <t>343戶</t>
    <phoneticPr fontId="1" type="noConversion"/>
  </si>
  <si>
    <r>
      <t>（生母國籍：大陸港澳地區1人；外國籍0人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</si>
  <si>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（配偶國籍：大陸港澳地區2人；外國籍2人）</t>
    <phoneticPr fontId="1" type="noConversion"/>
  </si>
  <si>
    <t>（配偶國籍：大陸港澳地區1人；外國籍0人）</t>
    <phoneticPr fontId="1" type="noConversion"/>
  </si>
  <si>
    <t>343戶</t>
    <phoneticPr fontId="1" type="noConversion"/>
  </si>
  <si>
    <r>
      <t>（生父國籍：大陸港澳地區1人；外國籍1人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</si>
</sst>
</file>

<file path=xl/styles.xml><?xml version="1.0" encoding="utf-8"?>
<styleSheet xmlns="http://schemas.openxmlformats.org/spreadsheetml/2006/main">
  <numFmts count="5">
    <numFmt numFmtId="176" formatCode="0&quot;人&quot;"/>
    <numFmt numFmtId="177" formatCode="0&quot;戶&quot;"/>
    <numFmt numFmtId="178" formatCode="0&quot;戶&quot;;0&quot;戶&quot;"/>
    <numFmt numFmtId="179" formatCode="0&quot;人&quot;;0&quot;人&quot;"/>
    <numFmt numFmtId="180" formatCode="#,##0;&quot;–&quot;#,##0;&quot;—&quot;"/>
  </numFmts>
  <fonts count="24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53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b/>
      <sz val="14"/>
      <color indexed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name val="標楷體"/>
      <family val="4"/>
      <charset val="136"/>
    </font>
    <font>
      <sz val="14"/>
      <color indexed="8"/>
      <name val="Times New Roman"/>
      <family val="1"/>
    </font>
    <font>
      <sz val="12"/>
      <color theme="1"/>
      <name val="新細明體"/>
      <family val="1"/>
      <charset val="136"/>
    </font>
    <font>
      <sz val="14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b/>
      <sz val="14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0"/>
      <name val="標楷體"/>
      <family val="4"/>
      <charset val="136"/>
    </font>
    <font>
      <sz val="22"/>
      <name val="標楷體"/>
      <family val="4"/>
      <charset val="136"/>
    </font>
    <font>
      <sz val="2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Border="1"/>
    <xf numFmtId="179" fontId="0" fillId="0" borderId="0" xfId="0" applyNumberFormat="1"/>
    <xf numFmtId="0" fontId="0" fillId="0" borderId="0" xfId="0" applyAlignment="1">
      <alignment wrapText="1"/>
    </xf>
    <xf numFmtId="179" fontId="0" fillId="0" borderId="0" xfId="0" applyNumberFormat="1" applyAlignment="1">
      <alignment wrapText="1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/>
    <xf numFmtId="0" fontId="2" fillId="0" borderId="2" xfId="0" applyFont="1" applyFill="1" applyBorder="1"/>
    <xf numFmtId="0" fontId="2" fillId="0" borderId="6" xfId="0" applyFont="1" applyFill="1" applyBorder="1"/>
    <xf numFmtId="0" fontId="4" fillId="0" borderId="6" xfId="0" applyFont="1" applyFill="1" applyBorder="1"/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80" fontId="2" fillId="0" borderId="1" xfId="0" applyNumberFormat="1" applyFont="1" applyFill="1" applyBorder="1" applyAlignment="1">
      <alignment horizontal="right"/>
    </xf>
    <xf numFmtId="180" fontId="2" fillId="0" borderId="1" xfId="0" applyNumberFormat="1" applyFont="1" applyFill="1" applyBorder="1"/>
    <xf numFmtId="180" fontId="2" fillId="0" borderId="1" xfId="0" applyNumberFormat="1" applyFont="1" applyFill="1" applyBorder="1" applyAlignment="1">
      <alignment wrapText="1"/>
    </xf>
    <xf numFmtId="180" fontId="2" fillId="0" borderId="4" xfId="0" applyNumberFormat="1" applyFont="1" applyFill="1" applyBorder="1" applyAlignment="1">
      <alignment wrapText="1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Border="1"/>
    <xf numFmtId="0" fontId="17" fillId="0" borderId="19" xfId="0" applyFont="1" applyFill="1" applyBorder="1" applyAlignment="1">
      <alignment horizontal="center"/>
    </xf>
    <xf numFmtId="0" fontId="17" fillId="0" borderId="19" xfId="0" applyFont="1" applyFill="1" applyBorder="1"/>
    <xf numFmtId="0" fontId="17" fillId="0" borderId="19" xfId="0" applyFont="1" applyFill="1" applyBorder="1" applyAlignment="1">
      <alignment wrapText="1"/>
    </xf>
    <xf numFmtId="0" fontId="17" fillId="0" borderId="0" xfId="0" applyFont="1" applyFill="1" applyBorder="1" applyAlignment="1">
      <alignment horizontal="right" vertical="center"/>
    </xf>
    <xf numFmtId="0" fontId="17" fillId="0" borderId="21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/>
    </xf>
    <xf numFmtId="0" fontId="2" fillId="0" borderId="19" xfId="0" applyFont="1" applyFill="1" applyBorder="1"/>
    <xf numFmtId="180" fontId="2" fillId="0" borderId="19" xfId="0" applyNumberFormat="1" applyFont="1" applyFill="1" applyBorder="1" applyAlignment="1">
      <alignment horizontal="right"/>
    </xf>
    <xf numFmtId="180" fontId="2" fillId="0" borderId="19" xfId="0" applyNumberFormat="1" applyFont="1" applyFill="1" applyBorder="1"/>
    <xf numFmtId="180" fontId="2" fillId="0" borderId="19" xfId="0" applyNumberFormat="1" applyFont="1" applyFill="1" applyBorder="1" applyAlignment="1">
      <alignment wrapText="1"/>
    </xf>
    <xf numFmtId="180" fontId="2" fillId="0" borderId="21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horizontal="left" vertical="center"/>
    </xf>
    <xf numFmtId="179" fontId="2" fillId="0" borderId="11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left" vertical="center"/>
    </xf>
    <xf numFmtId="179" fontId="2" fillId="0" borderId="11" xfId="0" applyNumberFormat="1" applyFont="1" applyFill="1" applyBorder="1" applyAlignment="1">
      <alignment horizontal="left" vertical="center" wrapText="1"/>
    </xf>
    <xf numFmtId="176" fontId="2" fillId="0" borderId="12" xfId="0" applyNumberFormat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 wrapText="1"/>
    </xf>
    <xf numFmtId="0" fontId="19" fillId="0" borderId="30" xfId="0" applyFont="1" applyFill="1" applyBorder="1" applyAlignment="1">
      <alignment vertical="center" wrapText="1"/>
    </xf>
    <xf numFmtId="0" fontId="17" fillId="0" borderId="26" xfId="0" applyFont="1" applyFill="1" applyBorder="1" applyAlignment="1">
      <alignment vertical="center"/>
    </xf>
    <xf numFmtId="0" fontId="20" fillId="0" borderId="26" xfId="0" applyFont="1" applyFill="1" applyBorder="1" applyAlignment="1">
      <alignment vertical="center"/>
    </xf>
    <xf numFmtId="0" fontId="20" fillId="0" borderId="26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horizontal="right" vertical="center"/>
    </xf>
    <xf numFmtId="0" fontId="19" fillId="0" borderId="28" xfId="0" applyFont="1" applyFill="1" applyBorder="1" applyAlignment="1">
      <alignment vertical="center"/>
    </xf>
    <xf numFmtId="0" fontId="19" fillId="0" borderId="28" xfId="0" applyFont="1" applyFill="1" applyBorder="1" applyAlignment="1">
      <alignment vertical="center" wrapText="1"/>
    </xf>
    <xf numFmtId="0" fontId="19" fillId="0" borderId="29" xfId="0" applyFont="1" applyFill="1" applyBorder="1" applyAlignment="1">
      <alignment vertical="center" wrapText="1"/>
    </xf>
    <xf numFmtId="0" fontId="17" fillId="0" borderId="28" xfId="0" applyNumberFormat="1" applyFont="1" applyFill="1" applyBorder="1" applyAlignment="1">
      <alignment vertical="center"/>
    </xf>
    <xf numFmtId="178" fontId="17" fillId="0" borderId="32" xfId="0" applyNumberFormat="1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179" fontId="17" fillId="0" borderId="32" xfId="0" applyNumberFormat="1" applyFont="1" applyFill="1" applyBorder="1" applyAlignment="1">
      <alignment horizontal="left" vertical="center"/>
    </xf>
    <xf numFmtId="0" fontId="17" fillId="0" borderId="32" xfId="0" applyNumberFormat="1" applyFont="1" applyFill="1" applyBorder="1" applyAlignment="1">
      <alignment horizontal="right" vertical="center"/>
    </xf>
    <xf numFmtId="176" fontId="17" fillId="0" borderId="32" xfId="0" applyNumberFormat="1" applyFont="1" applyFill="1" applyBorder="1" applyAlignment="1">
      <alignment horizontal="left" vertical="center"/>
    </xf>
    <xf numFmtId="179" fontId="17" fillId="0" borderId="32" xfId="0" applyNumberFormat="1" applyFont="1" applyFill="1" applyBorder="1" applyAlignment="1">
      <alignment horizontal="left" vertical="center" wrapText="1"/>
    </xf>
    <xf numFmtId="176" fontId="17" fillId="0" borderId="33" xfId="0" applyNumberFormat="1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13" fillId="0" borderId="25" xfId="0" applyFont="1" applyFill="1" applyBorder="1" applyAlignment="1">
      <alignment vertical="center"/>
    </xf>
    <xf numFmtId="0" fontId="13" fillId="0" borderId="28" xfId="0" applyFont="1" applyFill="1" applyBorder="1" applyAlignment="1">
      <alignment horizontal="right" vertical="center"/>
    </xf>
    <xf numFmtId="0" fontId="9" fillId="0" borderId="28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3" fillId="0" borderId="25" xfId="0" applyNumberFormat="1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177" fontId="13" fillId="0" borderId="32" xfId="0" applyNumberFormat="1" applyFont="1" applyFill="1" applyBorder="1" applyAlignment="1">
      <alignment horizontal="left" vertical="center"/>
    </xf>
    <xf numFmtId="179" fontId="13" fillId="0" borderId="32" xfId="0" applyNumberFormat="1" applyFont="1" applyFill="1" applyBorder="1" applyAlignment="1">
      <alignment horizontal="left" vertical="center"/>
    </xf>
    <xf numFmtId="0" fontId="13" fillId="0" borderId="32" xfId="0" applyNumberFormat="1" applyFont="1" applyFill="1" applyBorder="1" applyAlignment="1">
      <alignment horizontal="right" vertical="center"/>
    </xf>
    <xf numFmtId="176" fontId="13" fillId="0" borderId="32" xfId="0" applyNumberFormat="1" applyFont="1" applyFill="1" applyBorder="1" applyAlignment="1">
      <alignment horizontal="left" vertical="center"/>
    </xf>
    <xf numFmtId="176" fontId="2" fillId="0" borderId="32" xfId="0" applyNumberFormat="1" applyFont="1" applyFill="1" applyBorder="1" applyAlignment="1">
      <alignment horizontal="left" vertical="center"/>
    </xf>
    <xf numFmtId="179" fontId="13" fillId="0" borderId="32" xfId="0" applyNumberFormat="1" applyFont="1" applyFill="1" applyBorder="1" applyAlignment="1">
      <alignment horizontal="left" vertical="center" wrapText="1"/>
    </xf>
    <xf numFmtId="176" fontId="2" fillId="0" borderId="33" xfId="0" applyNumberFormat="1" applyFont="1" applyFill="1" applyBorder="1" applyAlignment="1">
      <alignment horizontal="left" vertical="center" wrapText="1"/>
    </xf>
    <xf numFmtId="177" fontId="17" fillId="0" borderId="3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/>
    </xf>
    <xf numFmtId="178" fontId="2" fillId="0" borderId="8" xfId="0" applyNumberFormat="1" applyFont="1" applyFill="1" applyBorder="1" applyAlignment="1">
      <alignment horizontal="right" vertical="center"/>
    </xf>
    <xf numFmtId="179" fontId="2" fillId="0" borderId="8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0" fontId="2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 applyBorder="1"/>
    <xf numFmtId="0" fontId="0" fillId="0" borderId="0" xfId="0" applyFill="1" applyBorder="1"/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3" fillId="0" borderId="32" xfId="0" applyFont="1" applyFill="1" applyBorder="1" applyAlignment="1">
      <alignment horizontal="right" vertical="center"/>
    </xf>
    <xf numFmtId="180" fontId="17" fillId="0" borderId="19" xfId="0" applyNumberFormat="1" applyFont="1" applyFill="1" applyBorder="1" applyAlignment="1">
      <alignment horizontal="right"/>
    </xf>
    <xf numFmtId="180" fontId="17" fillId="0" borderId="19" xfId="0" applyNumberFormat="1" applyFont="1" applyFill="1" applyBorder="1"/>
    <xf numFmtId="180" fontId="17" fillId="0" borderId="19" xfId="0" applyNumberFormat="1" applyFont="1" applyFill="1" applyBorder="1" applyAlignment="1">
      <alignment wrapText="1"/>
    </xf>
    <xf numFmtId="180" fontId="17" fillId="0" borderId="21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0" fillId="0" borderId="36" xfId="0" applyFont="1" applyFill="1" applyBorder="1" applyAlignment="1">
      <alignment horizontal="center"/>
    </xf>
    <xf numFmtId="0" fontId="0" fillId="0" borderId="36" xfId="0" applyFont="1" applyFill="1" applyBorder="1"/>
    <xf numFmtId="0" fontId="2" fillId="0" borderId="36" xfId="0" applyFont="1" applyFill="1" applyBorder="1" applyAlignment="1">
      <alignment horizontal="right" vertical="center"/>
    </xf>
    <xf numFmtId="0" fontId="2" fillId="0" borderId="21" xfId="0" applyFont="1" applyFill="1" applyBorder="1"/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44" xfId="0" applyFont="1" applyFill="1" applyBorder="1" applyAlignment="1">
      <alignment vertical="center" wrapText="1"/>
    </xf>
    <xf numFmtId="0" fontId="20" fillId="0" borderId="4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2" fillId="0" borderId="2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3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6" xfId="0" applyBorder="1" applyAlignment="1">
      <alignment vertical="center"/>
    </xf>
    <xf numFmtId="0" fontId="17" fillId="0" borderId="31" xfId="0" applyFont="1" applyFill="1" applyBorder="1" applyAlignment="1">
      <alignment horizontal="right" vertical="center"/>
    </xf>
    <xf numFmtId="0" fontId="17" fillId="0" borderId="32" xfId="0" applyFont="1" applyFill="1" applyBorder="1" applyAlignment="1">
      <alignment horizontal="right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distributed" vertical="center"/>
    </xf>
    <xf numFmtId="0" fontId="17" fillId="0" borderId="28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distributed" vertical="center"/>
    </xf>
    <xf numFmtId="0" fontId="13" fillId="0" borderId="2" xfId="0" applyFont="1" applyFill="1" applyBorder="1" applyAlignment="1">
      <alignment horizontal="distributed" vertical="center"/>
    </xf>
    <xf numFmtId="0" fontId="13" fillId="0" borderId="15" xfId="0" applyFont="1" applyFill="1" applyBorder="1" applyAlignment="1">
      <alignment horizontal="distributed" vertical="center"/>
    </xf>
    <xf numFmtId="0" fontId="13" fillId="0" borderId="6" xfId="0" applyFont="1" applyFill="1" applyBorder="1" applyAlignment="1">
      <alignment horizontal="distributed" vertical="center"/>
    </xf>
    <xf numFmtId="0" fontId="13" fillId="0" borderId="2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31" xfId="0" applyFont="1" applyFill="1" applyBorder="1" applyAlignment="1">
      <alignment horizontal="right" vertical="center"/>
    </xf>
    <xf numFmtId="0" fontId="13" fillId="0" borderId="32" xfId="0" applyFont="1" applyFill="1" applyBorder="1" applyAlignment="1">
      <alignment horizontal="right" vertical="center"/>
    </xf>
    <xf numFmtId="0" fontId="13" fillId="0" borderId="27" xfId="0" applyFont="1" applyFill="1" applyBorder="1" applyAlignment="1">
      <alignment horizontal="distributed" vertical="center"/>
    </xf>
    <xf numFmtId="0" fontId="13" fillId="0" borderId="28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distributed" vertical="center"/>
    </xf>
    <xf numFmtId="0" fontId="17" fillId="0" borderId="35" xfId="0" applyFont="1" applyFill="1" applyBorder="1" applyAlignment="1">
      <alignment horizontal="distributed" vertical="center"/>
    </xf>
    <xf numFmtId="0" fontId="17" fillId="0" borderId="25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right" vertical="center"/>
    </xf>
    <xf numFmtId="0" fontId="17" fillId="0" borderId="25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distributed" vertical="center"/>
    </xf>
    <xf numFmtId="0" fontId="17" fillId="0" borderId="2" xfId="0" applyFont="1" applyFill="1" applyBorder="1" applyAlignment="1">
      <alignment horizontal="distributed" vertical="center"/>
    </xf>
    <xf numFmtId="0" fontId="17" fillId="0" borderId="15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4" ht="44.25" customHeight="1">
      <c r="A1" s="222" t="s">
        <v>93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38"/>
      <c r="N1" s="38"/>
    </row>
    <row r="2" spans="1:14" ht="28.5" customHeight="1" thickBot="1">
      <c r="A2" s="186"/>
      <c r="B2" s="187"/>
      <c r="C2" s="187"/>
      <c r="D2" s="187"/>
      <c r="E2" s="187"/>
      <c r="F2" s="187"/>
      <c r="G2" s="187"/>
      <c r="H2" s="187"/>
      <c r="I2" s="187"/>
      <c r="J2" s="188"/>
      <c r="K2" s="249" t="s">
        <v>99</v>
      </c>
      <c r="L2" s="249"/>
      <c r="M2" s="249"/>
      <c r="N2" s="249"/>
    </row>
    <row r="3" spans="1:14" ht="19.8">
      <c r="A3" s="232" t="s">
        <v>20</v>
      </c>
      <c r="B3" s="224" t="s">
        <v>21</v>
      </c>
      <c r="C3" s="224" t="s">
        <v>22</v>
      </c>
      <c r="D3" s="190" t="s">
        <v>78</v>
      </c>
      <c r="E3" s="191" t="s">
        <v>79</v>
      </c>
      <c r="F3" s="192" t="s">
        <v>80</v>
      </c>
      <c r="G3" s="224" t="s">
        <v>5</v>
      </c>
      <c r="H3" s="224" t="s">
        <v>4</v>
      </c>
      <c r="I3" s="224" t="s">
        <v>6</v>
      </c>
      <c r="J3" s="224" t="s">
        <v>7</v>
      </c>
      <c r="K3" s="224" t="s">
        <v>23</v>
      </c>
      <c r="L3" s="224" t="s">
        <v>24</v>
      </c>
      <c r="M3" s="245" t="s">
        <v>74</v>
      </c>
      <c r="N3" s="247" t="s">
        <v>75</v>
      </c>
    </row>
    <row r="4" spans="1:14" s="1" customFormat="1" ht="19.8">
      <c r="A4" s="233"/>
      <c r="B4" s="225"/>
      <c r="C4" s="225"/>
      <c r="D4" s="21" t="s">
        <v>1</v>
      </c>
      <c r="E4" s="21" t="s">
        <v>2</v>
      </c>
      <c r="F4" s="21" t="s">
        <v>83</v>
      </c>
      <c r="G4" s="225"/>
      <c r="H4" s="225"/>
      <c r="I4" s="225"/>
      <c r="J4" s="225"/>
      <c r="K4" s="225"/>
      <c r="L4" s="225"/>
      <c r="M4" s="246"/>
      <c r="N4" s="248"/>
    </row>
    <row r="5" spans="1:14" ht="19.8">
      <c r="A5" s="219" t="s">
        <v>104</v>
      </c>
      <c r="B5" s="193">
        <v>9</v>
      </c>
      <c r="C5" s="195">
        <v>340</v>
      </c>
      <c r="D5" s="195">
        <v>365</v>
      </c>
      <c r="E5" s="195">
        <v>370</v>
      </c>
      <c r="F5" s="22">
        <f>SUM(D5:E5)</f>
        <v>735</v>
      </c>
      <c r="G5" s="43">
        <v>0</v>
      </c>
      <c r="H5" s="44">
        <v>3</v>
      </c>
      <c r="I5" s="44">
        <v>3</v>
      </c>
      <c r="J5" s="44">
        <v>1</v>
      </c>
      <c r="K5" s="44">
        <v>0</v>
      </c>
      <c r="L5" s="44">
        <v>1</v>
      </c>
      <c r="M5" s="45">
        <v>0</v>
      </c>
      <c r="N5" s="46">
        <v>1</v>
      </c>
    </row>
    <row r="6" spans="1:14" ht="19.8">
      <c r="A6" s="219" t="s">
        <v>105</v>
      </c>
      <c r="B6" s="194">
        <v>9</v>
      </c>
      <c r="C6" s="195">
        <v>521</v>
      </c>
      <c r="D6" s="195">
        <v>549</v>
      </c>
      <c r="E6" s="195">
        <v>583</v>
      </c>
      <c r="F6" s="22">
        <f t="shared" ref="F6:F24" si="0">SUM(D6:E6)</f>
        <v>1132</v>
      </c>
      <c r="G6" s="43">
        <v>5</v>
      </c>
      <c r="H6" s="44">
        <v>7</v>
      </c>
      <c r="I6" s="44">
        <v>1</v>
      </c>
      <c r="J6" s="44">
        <v>3</v>
      </c>
      <c r="K6" s="44">
        <v>3</v>
      </c>
      <c r="L6" s="44">
        <v>2</v>
      </c>
      <c r="M6" s="45">
        <v>0</v>
      </c>
      <c r="N6" s="46">
        <v>0</v>
      </c>
    </row>
    <row r="7" spans="1:14" ht="19.8">
      <c r="A7" s="219" t="s">
        <v>106</v>
      </c>
      <c r="B7" s="194">
        <v>17</v>
      </c>
      <c r="C7" s="195">
        <v>684</v>
      </c>
      <c r="D7" s="195">
        <v>716</v>
      </c>
      <c r="E7" s="195">
        <v>757</v>
      </c>
      <c r="F7" s="22">
        <f t="shared" si="0"/>
        <v>1473</v>
      </c>
      <c r="G7" s="43">
        <v>3</v>
      </c>
      <c r="H7" s="44">
        <v>10</v>
      </c>
      <c r="I7" s="44">
        <v>4</v>
      </c>
      <c r="J7" s="44">
        <v>3</v>
      </c>
      <c r="K7" s="44">
        <v>1</v>
      </c>
      <c r="L7" s="44">
        <v>3</v>
      </c>
      <c r="M7" s="45">
        <v>2</v>
      </c>
      <c r="N7" s="46">
        <v>1</v>
      </c>
    </row>
    <row r="8" spans="1:14" ht="19.8">
      <c r="A8" s="219" t="s">
        <v>107</v>
      </c>
      <c r="B8" s="194">
        <v>8</v>
      </c>
      <c r="C8" s="195">
        <v>412</v>
      </c>
      <c r="D8" s="195">
        <v>421</v>
      </c>
      <c r="E8" s="195">
        <v>482</v>
      </c>
      <c r="F8" s="22">
        <f t="shared" si="0"/>
        <v>903</v>
      </c>
      <c r="G8" s="43">
        <v>8</v>
      </c>
      <c r="H8" s="44">
        <v>4</v>
      </c>
      <c r="I8" s="44">
        <v>1</v>
      </c>
      <c r="J8" s="44">
        <v>1</v>
      </c>
      <c r="K8" s="44">
        <v>0</v>
      </c>
      <c r="L8" s="44">
        <v>0</v>
      </c>
      <c r="M8" s="45">
        <v>0</v>
      </c>
      <c r="N8" s="46">
        <v>0</v>
      </c>
    </row>
    <row r="9" spans="1:14" ht="19.8">
      <c r="A9" s="219" t="s">
        <v>108</v>
      </c>
      <c r="B9" s="194">
        <v>12</v>
      </c>
      <c r="C9" s="195">
        <v>521</v>
      </c>
      <c r="D9" s="195">
        <v>512</v>
      </c>
      <c r="E9" s="195">
        <v>563</v>
      </c>
      <c r="F9" s="22">
        <f t="shared" si="0"/>
        <v>1075</v>
      </c>
      <c r="G9" s="43">
        <v>3</v>
      </c>
      <c r="H9" s="44">
        <v>6</v>
      </c>
      <c r="I9" s="44">
        <v>2</v>
      </c>
      <c r="J9" s="44">
        <v>1</v>
      </c>
      <c r="K9" s="44">
        <v>0</v>
      </c>
      <c r="L9" s="44">
        <v>2</v>
      </c>
      <c r="M9" s="45">
        <v>0</v>
      </c>
      <c r="N9" s="46">
        <v>0</v>
      </c>
    </row>
    <row r="10" spans="1:14" ht="19.8">
      <c r="A10" s="219" t="s">
        <v>109</v>
      </c>
      <c r="B10" s="194">
        <v>28</v>
      </c>
      <c r="C10" s="195">
        <v>1930</v>
      </c>
      <c r="D10" s="195">
        <v>1953</v>
      </c>
      <c r="E10" s="195">
        <v>2161</v>
      </c>
      <c r="F10" s="22">
        <f t="shared" si="0"/>
        <v>4114</v>
      </c>
      <c r="G10" s="43">
        <v>38</v>
      </c>
      <c r="H10" s="44">
        <v>34</v>
      </c>
      <c r="I10" s="44">
        <v>8</v>
      </c>
      <c r="J10" s="44">
        <v>5</v>
      </c>
      <c r="K10" s="44">
        <v>4</v>
      </c>
      <c r="L10" s="44">
        <v>1</v>
      </c>
      <c r="M10" s="45">
        <v>1</v>
      </c>
      <c r="N10" s="46">
        <v>1</v>
      </c>
    </row>
    <row r="11" spans="1:14" ht="19.8">
      <c r="A11" s="219" t="s">
        <v>110</v>
      </c>
      <c r="B11" s="194">
        <v>11</v>
      </c>
      <c r="C11" s="195">
        <v>338</v>
      </c>
      <c r="D11" s="195">
        <v>388</v>
      </c>
      <c r="E11" s="195">
        <v>387</v>
      </c>
      <c r="F11" s="22">
        <f t="shared" si="0"/>
        <v>775</v>
      </c>
      <c r="G11" s="43">
        <v>1</v>
      </c>
      <c r="H11" s="44">
        <v>2</v>
      </c>
      <c r="I11" s="44">
        <v>2</v>
      </c>
      <c r="J11" s="44">
        <v>2</v>
      </c>
      <c r="K11" s="44">
        <v>0</v>
      </c>
      <c r="L11" s="44">
        <v>0</v>
      </c>
      <c r="M11" s="45">
        <v>0</v>
      </c>
      <c r="N11" s="46">
        <v>0</v>
      </c>
    </row>
    <row r="12" spans="1:14" ht="19.8">
      <c r="A12" s="219" t="s">
        <v>111</v>
      </c>
      <c r="B12" s="194">
        <v>11</v>
      </c>
      <c r="C12" s="195">
        <v>711</v>
      </c>
      <c r="D12" s="195">
        <v>597</v>
      </c>
      <c r="E12" s="195">
        <v>711</v>
      </c>
      <c r="F12" s="22">
        <f t="shared" si="0"/>
        <v>1308</v>
      </c>
      <c r="G12" s="43">
        <v>22</v>
      </c>
      <c r="H12" s="44">
        <v>7</v>
      </c>
      <c r="I12" s="44">
        <v>0</v>
      </c>
      <c r="J12" s="44">
        <v>0</v>
      </c>
      <c r="K12" s="44">
        <v>2</v>
      </c>
      <c r="L12" s="44">
        <v>2</v>
      </c>
      <c r="M12" s="45">
        <v>1</v>
      </c>
      <c r="N12" s="46">
        <v>0</v>
      </c>
    </row>
    <row r="13" spans="1:14" ht="19.8">
      <c r="A13" s="219" t="s">
        <v>112</v>
      </c>
      <c r="B13" s="194">
        <v>13</v>
      </c>
      <c r="C13" s="195">
        <v>1062</v>
      </c>
      <c r="D13" s="195">
        <v>897</v>
      </c>
      <c r="E13" s="195">
        <v>1115</v>
      </c>
      <c r="F13" s="22">
        <f t="shared" si="0"/>
        <v>2012</v>
      </c>
      <c r="G13" s="43">
        <v>14</v>
      </c>
      <c r="H13" s="44">
        <v>16</v>
      </c>
      <c r="I13" s="44">
        <v>3</v>
      </c>
      <c r="J13" s="44">
        <v>6</v>
      </c>
      <c r="K13" s="44">
        <v>4</v>
      </c>
      <c r="L13" s="44">
        <v>0</v>
      </c>
      <c r="M13" s="45">
        <v>1</v>
      </c>
      <c r="N13" s="46">
        <v>1</v>
      </c>
    </row>
    <row r="14" spans="1:14" ht="19.8">
      <c r="A14" s="219" t="s">
        <v>113</v>
      </c>
      <c r="B14" s="194">
        <v>9</v>
      </c>
      <c r="C14" s="195">
        <v>429</v>
      </c>
      <c r="D14" s="195">
        <v>376</v>
      </c>
      <c r="E14" s="195">
        <v>484</v>
      </c>
      <c r="F14" s="22">
        <f t="shared" si="0"/>
        <v>860</v>
      </c>
      <c r="G14" s="43">
        <v>7</v>
      </c>
      <c r="H14" s="44">
        <v>10</v>
      </c>
      <c r="I14" s="44">
        <v>0</v>
      </c>
      <c r="J14" s="44">
        <v>4</v>
      </c>
      <c r="K14" s="44">
        <v>0</v>
      </c>
      <c r="L14" s="44">
        <v>0</v>
      </c>
      <c r="M14" s="45">
        <v>0</v>
      </c>
      <c r="N14" s="46">
        <v>0</v>
      </c>
    </row>
    <row r="15" spans="1:14" ht="19.8">
      <c r="A15" s="219" t="s">
        <v>114</v>
      </c>
      <c r="B15" s="194">
        <v>11</v>
      </c>
      <c r="C15" s="195">
        <v>486</v>
      </c>
      <c r="D15" s="195">
        <v>481</v>
      </c>
      <c r="E15" s="195">
        <v>577</v>
      </c>
      <c r="F15" s="22">
        <f t="shared" si="0"/>
        <v>1058</v>
      </c>
      <c r="G15" s="43">
        <v>10</v>
      </c>
      <c r="H15" s="44">
        <v>5</v>
      </c>
      <c r="I15" s="44">
        <v>1</v>
      </c>
      <c r="J15" s="44">
        <v>0</v>
      </c>
      <c r="K15" s="44">
        <v>0</v>
      </c>
      <c r="L15" s="44">
        <v>0</v>
      </c>
      <c r="M15" s="45">
        <v>1</v>
      </c>
      <c r="N15" s="46">
        <v>1</v>
      </c>
    </row>
    <row r="16" spans="1:14" ht="19.8">
      <c r="A16" s="219" t="s">
        <v>115</v>
      </c>
      <c r="B16" s="194">
        <v>13</v>
      </c>
      <c r="C16" s="195">
        <v>575</v>
      </c>
      <c r="D16" s="195">
        <v>619</v>
      </c>
      <c r="E16" s="195">
        <v>467</v>
      </c>
      <c r="F16" s="22">
        <f t="shared" si="0"/>
        <v>1086</v>
      </c>
      <c r="G16" s="43">
        <v>12</v>
      </c>
      <c r="H16" s="44">
        <v>10</v>
      </c>
      <c r="I16" s="44">
        <v>4</v>
      </c>
      <c r="J16" s="44">
        <v>1</v>
      </c>
      <c r="K16" s="44">
        <v>1</v>
      </c>
      <c r="L16" s="44">
        <v>0</v>
      </c>
      <c r="M16" s="45">
        <v>2</v>
      </c>
      <c r="N16" s="46">
        <v>0</v>
      </c>
    </row>
    <row r="17" spans="1:14" ht="19.8">
      <c r="A17" s="219" t="s">
        <v>116</v>
      </c>
      <c r="B17" s="194">
        <v>9</v>
      </c>
      <c r="C17" s="195">
        <v>482</v>
      </c>
      <c r="D17" s="195">
        <v>511</v>
      </c>
      <c r="E17" s="195">
        <v>558</v>
      </c>
      <c r="F17" s="22">
        <f t="shared" si="0"/>
        <v>1069</v>
      </c>
      <c r="G17" s="43">
        <v>9</v>
      </c>
      <c r="H17" s="44">
        <v>1</v>
      </c>
      <c r="I17" s="44">
        <v>2</v>
      </c>
      <c r="J17" s="44">
        <v>2</v>
      </c>
      <c r="K17" s="44">
        <v>0</v>
      </c>
      <c r="L17" s="44">
        <v>4</v>
      </c>
      <c r="M17" s="45">
        <v>0</v>
      </c>
      <c r="N17" s="46">
        <v>0</v>
      </c>
    </row>
    <row r="18" spans="1:14" ht="19.8">
      <c r="A18" s="219" t="s">
        <v>117</v>
      </c>
      <c r="B18" s="194">
        <v>18</v>
      </c>
      <c r="C18" s="195">
        <v>790</v>
      </c>
      <c r="D18" s="195">
        <v>782</v>
      </c>
      <c r="E18" s="195">
        <v>944</v>
      </c>
      <c r="F18" s="22">
        <f t="shared" si="0"/>
        <v>1726</v>
      </c>
      <c r="G18" s="43">
        <v>17</v>
      </c>
      <c r="H18" s="44">
        <v>12</v>
      </c>
      <c r="I18" s="44">
        <v>5</v>
      </c>
      <c r="J18" s="44">
        <v>5</v>
      </c>
      <c r="K18" s="44">
        <v>0</v>
      </c>
      <c r="L18" s="44">
        <v>0</v>
      </c>
      <c r="M18" s="45">
        <v>1</v>
      </c>
      <c r="N18" s="46">
        <v>0</v>
      </c>
    </row>
    <row r="19" spans="1:14" ht="19.8">
      <c r="A19" s="219" t="s">
        <v>118</v>
      </c>
      <c r="B19" s="194">
        <v>11</v>
      </c>
      <c r="C19" s="195">
        <v>613</v>
      </c>
      <c r="D19" s="195">
        <v>534</v>
      </c>
      <c r="E19" s="195">
        <v>651</v>
      </c>
      <c r="F19" s="22">
        <f t="shared" si="0"/>
        <v>1185</v>
      </c>
      <c r="G19" s="43">
        <v>5</v>
      </c>
      <c r="H19" s="44">
        <v>9</v>
      </c>
      <c r="I19" s="44">
        <v>0</v>
      </c>
      <c r="J19" s="44">
        <v>2</v>
      </c>
      <c r="K19" s="44">
        <v>1</v>
      </c>
      <c r="L19" s="44">
        <v>0</v>
      </c>
      <c r="M19" s="45">
        <v>1</v>
      </c>
      <c r="N19" s="46">
        <v>0</v>
      </c>
    </row>
    <row r="20" spans="1:14" ht="19.8">
      <c r="A20" s="219" t="s">
        <v>119</v>
      </c>
      <c r="B20" s="194">
        <v>9</v>
      </c>
      <c r="C20" s="195">
        <v>519</v>
      </c>
      <c r="D20" s="195">
        <v>534</v>
      </c>
      <c r="E20" s="195">
        <v>589</v>
      </c>
      <c r="F20" s="22">
        <f t="shared" si="0"/>
        <v>1123</v>
      </c>
      <c r="G20" s="43">
        <v>9</v>
      </c>
      <c r="H20" s="44">
        <v>5</v>
      </c>
      <c r="I20" s="44">
        <v>0</v>
      </c>
      <c r="J20" s="44">
        <v>1</v>
      </c>
      <c r="K20" s="44">
        <v>1</v>
      </c>
      <c r="L20" s="44">
        <v>0</v>
      </c>
      <c r="M20" s="45">
        <v>0</v>
      </c>
      <c r="N20" s="46">
        <v>1</v>
      </c>
    </row>
    <row r="21" spans="1:14" ht="19.8">
      <c r="A21" s="219" t="s">
        <v>120</v>
      </c>
      <c r="B21" s="194">
        <v>19</v>
      </c>
      <c r="C21" s="195">
        <v>868</v>
      </c>
      <c r="D21" s="195">
        <v>859</v>
      </c>
      <c r="E21" s="195">
        <v>955</v>
      </c>
      <c r="F21" s="22">
        <f t="shared" si="0"/>
        <v>1814</v>
      </c>
      <c r="G21" s="43">
        <v>12</v>
      </c>
      <c r="H21" s="44">
        <v>13</v>
      </c>
      <c r="I21" s="44">
        <v>5</v>
      </c>
      <c r="J21" s="44">
        <v>0</v>
      </c>
      <c r="K21" s="44">
        <v>0</v>
      </c>
      <c r="L21" s="44">
        <v>1</v>
      </c>
      <c r="M21" s="45">
        <v>0</v>
      </c>
      <c r="N21" s="46">
        <v>0</v>
      </c>
    </row>
    <row r="22" spans="1:14" ht="19.8">
      <c r="A22" s="219" t="s">
        <v>121</v>
      </c>
      <c r="B22" s="194">
        <v>13</v>
      </c>
      <c r="C22" s="195">
        <v>557</v>
      </c>
      <c r="D22" s="195">
        <v>565</v>
      </c>
      <c r="E22" s="195">
        <v>615</v>
      </c>
      <c r="F22" s="22">
        <f t="shared" si="0"/>
        <v>1180</v>
      </c>
      <c r="G22" s="43">
        <v>9</v>
      </c>
      <c r="H22" s="44">
        <v>8</v>
      </c>
      <c r="I22" s="44">
        <v>2</v>
      </c>
      <c r="J22" s="44">
        <v>1</v>
      </c>
      <c r="K22" s="44">
        <v>0</v>
      </c>
      <c r="L22" s="44">
        <v>0</v>
      </c>
      <c r="M22" s="45">
        <v>1</v>
      </c>
      <c r="N22" s="46">
        <v>0</v>
      </c>
    </row>
    <row r="23" spans="1:14" ht="19.8">
      <c r="A23" s="219" t="s">
        <v>122</v>
      </c>
      <c r="B23" s="194">
        <v>14</v>
      </c>
      <c r="C23" s="195">
        <v>500</v>
      </c>
      <c r="D23" s="195">
        <v>489</v>
      </c>
      <c r="E23" s="195">
        <v>538</v>
      </c>
      <c r="F23" s="22">
        <f t="shared" si="0"/>
        <v>1027</v>
      </c>
      <c r="G23" s="43">
        <v>13</v>
      </c>
      <c r="H23" s="44">
        <v>2</v>
      </c>
      <c r="I23" s="44">
        <v>2</v>
      </c>
      <c r="J23" s="44">
        <v>3</v>
      </c>
      <c r="K23" s="44">
        <v>1</v>
      </c>
      <c r="L23" s="44">
        <v>2</v>
      </c>
      <c r="M23" s="45">
        <v>1</v>
      </c>
      <c r="N23" s="46">
        <v>0</v>
      </c>
    </row>
    <row r="24" spans="1:14" ht="19.8">
      <c r="A24" s="219" t="s">
        <v>123</v>
      </c>
      <c r="B24" s="194">
        <v>17</v>
      </c>
      <c r="C24" s="195">
        <v>585</v>
      </c>
      <c r="D24" s="195">
        <v>602</v>
      </c>
      <c r="E24" s="195">
        <v>697</v>
      </c>
      <c r="F24" s="22">
        <f t="shared" si="0"/>
        <v>1299</v>
      </c>
      <c r="G24" s="43">
        <v>6</v>
      </c>
      <c r="H24" s="44">
        <v>6</v>
      </c>
      <c r="I24" s="44">
        <v>2</v>
      </c>
      <c r="J24" s="44">
        <v>6</v>
      </c>
      <c r="K24" s="44">
        <v>0</v>
      </c>
      <c r="L24" s="44">
        <v>3</v>
      </c>
      <c r="M24" s="45">
        <v>0</v>
      </c>
      <c r="N24" s="46">
        <v>0</v>
      </c>
    </row>
    <row r="25" spans="1:14" ht="19.8">
      <c r="A25" s="218" t="s">
        <v>87</v>
      </c>
      <c r="B25" s="22">
        <f t="shared" ref="B25:N25" si="1">SUM(B5:B24)</f>
        <v>261</v>
      </c>
      <c r="C25" s="22">
        <f t="shared" si="1"/>
        <v>12923</v>
      </c>
      <c r="D25" s="22">
        <f t="shared" si="1"/>
        <v>12750</v>
      </c>
      <c r="E25" s="22">
        <f t="shared" si="1"/>
        <v>14204</v>
      </c>
      <c r="F25" s="22">
        <f t="shared" si="1"/>
        <v>26954</v>
      </c>
      <c r="G25" s="22">
        <f t="shared" si="1"/>
        <v>203</v>
      </c>
      <c r="H25" s="22">
        <f t="shared" si="1"/>
        <v>170</v>
      </c>
      <c r="I25" s="22">
        <f t="shared" si="1"/>
        <v>47</v>
      </c>
      <c r="J25" s="22">
        <f t="shared" si="1"/>
        <v>47</v>
      </c>
      <c r="K25" s="22">
        <f t="shared" si="1"/>
        <v>18</v>
      </c>
      <c r="L25" s="22">
        <f t="shared" si="1"/>
        <v>21</v>
      </c>
      <c r="M25" s="23">
        <f t="shared" si="1"/>
        <v>12</v>
      </c>
      <c r="N25" s="26">
        <f t="shared" si="1"/>
        <v>6</v>
      </c>
    </row>
    <row r="26" spans="1:14" s="70" customFormat="1" ht="26.25" customHeight="1">
      <c r="A26" s="230" t="s">
        <v>8</v>
      </c>
      <c r="B26" s="231"/>
      <c r="C26" s="61">
        <f>C25</f>
        <v>12923</v>
      </c>
      <c r="D26" s="61" t="s">
        <v>0</v>
      </c>
      <c r="E26" s="61" t="s">
        <v>9</v>
      </c>
      <c r="F26" s="61"/>
      <c r="G26" s="61">
        <f>F25</f>
        <v>26954</v>
      </c>
      <c r="H26" s="61" t="s">
        <v>10</v>
      </c>
      <c r="I26" s="61"/>
      <c r="J26" s="61"/>
      <c r="K26" s="61" t="s">
        <v>94</v>
      </c>
      <c r="L26" s="61"/>
      <c r="M26" s="68"/>
      <c r="N26" s="69"/>
    </row>
    <row r="27" spans="1:14" s="3" customFormat="1" ht="26.25" customHeight="1">
      <c r="A27" s="230" t="s">
        <v>85</v>
      </c>
      <c r="B27" s="231"/>
      <c r="C27" s="62" t="str">
        <f ca="1">INDIRECT(H27,TRUE)</f>
        <v>新生</v>
      </c>
      <c r="D27" s="144" t="s">
        <v>73</v>
      </c>
      <c r="E27" s="145">
        <f>MAX(C5:C24)</f>
        <v>1930</v>
      </c>
      <c r="F27" s="146">
        <f>MAX(F5:F24)</f>
        <v>4114</v>
      </c>
      <c r="G27" s="88"/>
      <c r="H27" s="149" t="str">
        <f>ADDRESS(MATCH(MAX(F5:F24),F5:F24,0)+4,1)</f>
        <v>$A$10</v>
      </c>
      <c r="I27" s="88"/>
      <c r="J27" s="88"/>
      <c r="K27" s="88"/>
      <c r="L27" s="88"/>
      <c r="M27" s="142"/>
      <c r="N27" s="143"/>
    </row>
    <row r="28" spans="1:14" s="3" customFormat="1" ht="26.25" customHeight="1">
      <c r="A28" s="230" t="s">
        <v>86</v>
      </c>
      <c r="B28" s="231"/>
      <c r="C28" s="183" t="str">
        <f ca="1">INDIRECT(H28,TRUE)</f>
        <v>三川</v>
      </c>
      <c r="D28" s="184" t="s">
        <v>73</v>
      </c>
      <c r="E28" s="147">
        <v>340</v>
      </c>
      <c r="F28" s="148">
        <f>MIN(F5:F24)</f>
        <v>735</v>
      </c>
      <c r="G28" s="88"/>
      <c r="H28" s="149" t="str">
        <f>ADDRESS(MATCH(MIN(F5:F24),F5:F24,0)+4,1)</f>
        <v>$A$5</v>
      </c>
      <c r="I28" s="88"/>
      <c r="J28" s="88"/>
      <c r="K28" s="88"/>
      <c r="L28" s="88"/>
      <c r="M28" s="142"/>
      <c r="N28" s="143"/>
    </row>
    <row r="29" spans="1:14" s="4" customFormat="1" ht="24.9" customHeight="1">
      <c r="A29" s="236" t="s">
        <v>11</v>
      </c>
      <c r="B29" s="237"/>
      <c r="C29" s="226">
        <f>SUM(G29:G30)</f>
        <v>96</v>
      </c>
      <c r="D29" s="228" t="s">
        <v>10</v>
      </c>
      <c r="E29" s="88" t="s">
        <v>12</v>
      </c>
      <c r="F29" s="198"/>
      <c r="G29" s="88">
        <v>55</v>
      </c>
      <c r="H29" s="88" t="s">
        <v>10</v>
      </c>
      <c r="I29" s="30"/>
      <c r="J29" s="30"/>
      <c r="K29" s="24"/>
      <c r="L29" s="24"/>
      <c r="M29" s="25"/>
      <c r="N29" s="27"/>
    </row>
    <row r="30" spans="1:14" s="5" customFormat="1" ht="24.9" customHeight="1">
      <c r="A30" s="238"/>
      <c r="B30" s="239"/>
      <c r="C30" s="227"/>
      <c r="D30" s="229"/>
      <c r="E30" s="89" t="s">
        <v>13</v>
      </c>
      <c r="F30" s="89"/>
      <c r="G30" s="89">
        <v>41</v>
      </c>
      <c r="H30" s="89" t="s">
        <v>10</v>
      </c>
      <c r="I30" s="31"/>
      <c r="J30" s="31"/>
      <c r="K30" s="32"/>
      <c r="L30" s="32"/>
      <c r="M30" s="33"/>
      <c r="N30" s="34"/>
    </row>
    <row r="31" spans="1:14" s="5" customFormat="1" ht="24.9" customHeight="1">
      <c r="A31" s="236" t="s">
        <v>18</v>
      </c>
      <c r="B31" s="240"/>
      <c r="C31" s="243">
        <f>K25</f>
        <v>18</v>
      </c>
      <c r="D31" s="243" t="s">
        <v>19</v>
      </c>
      <c r="E31" s="204" t="s">
        <v>124</v>
      </c>
      <c r="F31" s="88"/>
      <c r="G31" s="88"/>
      <c r="H31" s="88"/>
      <c r="I31" s="30"/>
      <c r="J31" s="30"/>
      <c r="K31" s="199"/>
      <c r="L31" s="199"/>
      <c r="M31" s="200"/>
      <c r="N31" s="201"/>
    </row>
    <row r="32" spans="1:14" s="6" customFormat="1" ht="24.9" customHeight="1">
      <c r="A32" s="241"/>
      <c r="B32" s="242"/>
      <c r="C32" s="244"/>
      <c r="D32" s="244"/>
      <c r="E32" s="70" t="s">
        <v>126</v>
      </c>
      <c r="F32" s="202"/>
      <c r="G32" s="202"/>
      <c r="H32" s="202"/>
      <c r="I32" s="202"/>
      <c r="J32" s="202"/>
      <c r="K32" s="202"/>
      <c r="L32" s="202"/>
      <c r="M32" s="202"/>
      <c r="N32" s="203"/>
    </row>
    <row r="33" spans="1:14" s="66" customFormat="1" ht="26.25" customHeight="1">
      <c r="A33" s="230" t="s">
        <v>16</v>
      </c>
      <c r="B33" s="231"/>
      <c r="C33" s="61">
        <f>L25</f>
        <v>21</v>
      </c>
      <c r="D33" s="61" t="s">
        <v>10</v>
      </c>
      <c r="E33" s="61"/>
      <c r="F33" s="61"/>
      <c r="G33" s="62"/>
      <c r="H33" s="61"/>
      <c r="I33" s="61"/>
      <c r="J33" s="61"/>
      <c r="K33" s="63"/>
      <c r="L33" s="63"/>
      <c r="M33" s="64"/>
      <c r="N33" s="65"/>
    </row>
    <row r="34" spans="1:14" s="67" customFormat="1" ht="26.25" customHeight="1">
      <c r="A34" s="230" t="s">
        <v>14</v>
      </c>
      <c r="B34" s="231"/>
      <c r="C34" s="61">
        <f>M25</f>
        <v>12</v>
      </c>
      <c r="D34" s="61" t="s">
        <v>25</v>
      </c>
      <c r="E34" s="61" t="s">
        <v>125</v>
      </c>
      <c r="F34" s="61"/>
      <c r="G34" s="61"/>
      <c r="H34" s="61"/>
      <c r="I34" s="61"/>
      <c r="J34" s="61"/>
      <c r="K34" s="63"/>
      <c r="L34" s="63"/>
      <c r="M34" s="64"/>
      <c r="N34" s="65"/>
    </row>
    <row r="35" spans="1:14" s="71" customFormat="1" ht="26.25" customHeight="1">
      <c r="A35" s="230" t="s">
        <v>15</v>
      </c>
      <c r="B35" s="231"/>
      <c r="C35" s="61">
        <f>N25</f>
        <v>6</v>
      </c>
      <c r="D35" s="61" t="s">
        <v>25</v>
      </c>
      <c r="E35" s="61" t="s">
        <v>125</v>
      </c>
      <c r="F35" s="61"/>
      <c r="G35" s="61"/>
      <c r="H35" s="61"/>
      <c r="I35" s="61"/>
      <c r="J35" s="61"/>
      <c r="K35" s="63"/>
      <c r="L35" s="63"/>
      <c r="M35" s="64"/>
      <c r="N35" s="65"/>
    </row>
    <row r="36" spans="1:14" s="66" customFormat="1" ht="26.25" customHeight="1">
      <c r="A36" s="230" t="s">
        <v>84</v>
      </c>
      <c r="B36" s="231"/>
      <c r="C36" s="61">
        <f>G25</f>
        <v>203</v>
      </c>
      <c r="D36" s="72" t="s">
        <v>10</v>
      </c>
      <c r="E36" s="61" t="s">
        <v>17</v>
      </c>
      <c r="F36" s="61"/>
      <c r="G36" s="61">
        <f>H25</f>
        <v>170</v>
      </c>
      <c r="H36" s="72" t="s">
        <v>10</v>
      </c>
      <c r="I36" s="61"/>
      <c r="J36" s="61"/>
      <c r="K36" s="63"/>
      <c r="L36" s="63"/>
      <c r="M36" s="64"/>
      <c r="N36" s="65"/>
    </row>
    <row r="37" spans="1:14" s="79" customFormat="1" ht="26.25" customHeight="1" thickBot="1">
      <c r="A37" s="234" t="s">
        <v>130</v>
      </c>
      <c r="B37" s="235"/>
      <c r="C37" s="73">
        <v>27</v>
      </c>
      <c r="D37" s="221" t="s">
        <v>127</v>
      </c>
      <c r="E37" s="74">
        <v>17</v>
      </c>
      <c r="F37" s="75" t="s">
        <v>128</v>
      </c>
      <c r="G37" s="74">
        <v>13</v>
      </c>
      <c r="H37" s="76"/>
      <c r="I37" s="235" t="s">
        <v>129</v>
      </c>
      <c r="J37" s="235"/>
      <c r="K37" s="74">
        <v>30</v>
      </c>
      <c r="L37" s="76"/>
      <c r="M37" s="77"/>
      <c r="N37" s="78"/>
    </row>
    <row r="38" spans="1:14">
      <c r="C38" s="2"/>
    </row>
  </sheetData>
  <mergeCells count="28">
    <mergeCell ref="M3:M4"/>
    <mergeCell ref="N3:N4"/>
    <mergeCell ref="K2:N2"/>
    <mergeCell ref="J3:J4"/>
    <mergeCell ref="K3:K4"/>
    <mergeCell ref="L3:L4"/>
    <mergeCell ref="A37:B37"/>
    <mergeCell ref="I37:J37"/>
    <mergeCell ref="A35:B35"/>
    <mergeCell ref="A29:B30"/>
    <mergeCell ref="A33:B33"/>
    <mergeCell ref="A34:B34"/>
    <mergeCell ref="A31:B32"/>
    <mergeCell ref="C31:C32"/>
    <mergeCell ref="D31:D32"/>
    <mergeCell ref="A36:B36"/>
    <mergeCell ref="A1:L1"/>
    <mergeCell ref="I3:I4"/>
    <mergeCell ref="C29:C30"/>
    <mergeCell ref="D29:D30"/>
    <mergeCell ref="B3:B4"/>
    <mergeCell ref="C3:C4"/>
    <mergeCell ref="G3:G4"/>
    <mergeCell ref="H3:H4"/>
    <mergeCell ref="A26:B26"/>
    <mergeCell ref="A3:A4"/>
    <mergeCell ref="A27:B27"/>
    <mergeCell ref="A28:B28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tabSelected="1"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2" width="7.6640625" customWidth="1"/>
    <col min="13" max="14" width="7.6640625" style="12" customWidth="1"/>
  </cols>
  <sheetData>
    <row r="1" spans="1:14" ht="44.25" customHeight="1">
      <c r="A1" s="222" t="s">
        <v>93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185"/>
      <c r="N1" s="185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64" t="s">
        <v>95</v>
      </c>
      <c r="L2" s="264"/>
      <c r="M2" s="264"/>
      <c r="N2" s="264"/>
    </row>
    <row r="3" spans="1:14" ht="19.8">
      <c r="A3" s="265" t="s">
        <v>65</v>
      </c>
      <c r="B3" s="260" t="s">
        <v>66</v>
      </c>
      <c r="C3" s="260" t="s">
        <v>45</v>
      </c>
      <c r="D3" s="190" t="s">
        <v>10</v>
      </c>
      <c r="E3" s="191" t="s">
        <v>79</v>
      </c>
      <c r="F3" s="192" t="s">
        <v>80</v>
      </c>
      <c r="G3" s="260" t="s">
        <v>5</v>
      </c>
      <c r="H3" s="260" t="s">
        <v>4</v>
      </c>
      <c r="I3" s="260" t="s">
        <v>6</v>
      </c>
      <c r="J3" s="260" t="s">
        <v>7</v>
      </c>
      <c r="K3" s="260" t="s">
        <v>46</v>
      </c>
      <c r="L3" s="260" t="s">
        <v>47</v>
      </c>
      <c r="M3" s="267" t="s">
        <v>76</v>
      </c>
      <c r="N3" s="269" t="s">
        <v>77</v>
      </c>
    </row>
    <row r="4" spans="1:14" s="1" customFormat="1" ht="19.8">
      <c r="A4" s="266"/>
      <c r="B4" s="261"/>
      <c r="C4" s="261"/>
      <c r="D4" s="50" t="s">
        <v>1</v>
      </c>
      <c r="E4" s="50" t="s">
        <v>2</v>
      </c>
      <c r="F4" s="50" t="s">
        <v>72</v>
      </c>
      <c r="G4" s="261"/>
      <c r="H4" s="261"/>
      <c r="I4" s="261"/>
      <c r="J4" s="261"/>
      <c r="K4" s="261"/>
      <c r="L4" s="261"/>
      <c r="M4" s="268"/>
      <c r="N4" s="270"/>
    </row>
    <row r="5" spans="1:14" ht="19.8">
      <c r="A5" s="219" t="s">
        <v>104</v>
      </c>
      <c r="B5" s="51">
        <v>9</v>
      </c>
      <c r="C5" s="195">
        <v>343</v>
      </c>
      <c r="D5" s="195">
        <v>355</v>
      </c>
      <c r="E5" s="195">
        <v>369</v>
      </c>
      <c r="F5" s="51">
        <f t="shared" ref="F5:F24" si="0">SUM(D5:E5)</f>
        <v>724</v>
      </c>
      <c r="G5" s="176">
        <v>2</v>
      </c>
      <c r="H5" s="177">
        <v>3</v>
      </c>
      <c r="I5" s="177">
        <v>0</v>
      </c>
      <c r="J5" s="177">
        <v>1</v>
      </c>
      <c r="K5" s="177">
        <v>0</v>
      </c>
      <c r="L5" s="177">
        <v>0</v>
      </c>
      <c r="M5" s="178">
        <v>0</v>
      </c>
      <c r="N5" s="179">
        <v>0</v>
      </c>
    </row>
    <row r="6" spans="1:14" ht="19.8">
      <c r="A6" s="219" t="s">
        <v>105</v>
      </c>
      <c r="B6" s="51">
        <v>9</v>
      </c>
      <c r="C6" s="195">
        <v>518</v>
      </c>
      <c r="D6" s="195">
        <v>537</v>
      </c>
      <c r="E6" s="195">
        <v>582</v>
      </c>
      <c r="F6" s="51">
        <f t="shared" si="0"/>
        <v>1119</v>
      </c>
      <c r="G6" s="176">
        <v>1</v>
      </c>
      <c r="H6" s="177">
        <v>9</v>
      </c>
      <c r="I6" s="177">
        <v>2</v>
      </c>
      <c r="J6" s="177">
        <v>1</v>
      </c>
      <c r="K6" s="177">
        <v>2</v>
      </c>
      <c r="L6" s="177">
        <v>0</v>
      </c>
      <c r="M6" s="178">
        <v>0</v>
      </c>
      <c r="N6" s="179">
        <v>0</v>
      </c>
    </row>
    <row r="7" spans="1:14" ht="19.8">
      <c r="A7" s="219" t="s">
        <v>106</v>
      </c>
      <c r="B7" s="51">
        <v>17</v>
      </c>
      <c r="C7" s="195">
        <v>683</v>
      </c>
      <c r="D7" s="195">
        <v>704</v>
      </c>
      <c r="E7" s="195">
        <v>754</v>
      </c>
      <c r="F7" s="51">
        <f t="shared" si="0"/>
        <v>1458</v>
      </c>
      <c r="G7" s="176">
        <v>3</v>
      </c>
      <c r="H7" s="177">
        <v>5</v>
      </c>
      <c r="I7" s="177">
        <v>0</v>
      </c>
      <c r="J7" s="177">
        <v>0</v>
      </c>
      <c r="K7" s="177">
        <v>0</v>
      </c>
      <c r="L7" s="177">
        <v>1</v>
      </c>
      <c r="M7" s="178">
        <v>1</v>
      </c>
      <c r="N7" s="179">
        <v>0</v>
      </c>
    </row>
    <row r="8" spans="1:14" ht="19.8">
      <c r="A8" s="219" t="s">
        <v>107</v>
      </c>
      <c r="B8" s="51">
        <v>8</v>
      </c>
      <c r="C8" s="195">
        <v>416</v>
      </c>
      <c r="D8" s="195">
        <v>421</v>
      </c>
      <c r="E8" s="195">
        <v>481</v>
      </c>
      <c r="F8" s="51">
        <f t="shared" si="0"/>
        <v>902</v>
      </c>
      <c r="G8" s="176">
        <v>0</v>
      </c>
      <c r="H8" s="177">
        <v>4</v>
      </c>
      <c r="I8" s="177">
        <v>0</v>
      </c>
      <c r="J8" s="177">
        <v>2</v>
      </c>
      <c r="K8" s="177">
        <v>0</v>
      </c>
      <c r="L8" s="177">
        <v>0</v>
      </c>
      <c r="M8" s="178">
        <v>0</v>
      </c>
      <c r="N8" s="179">
        <v>0</v>
      </c>
    </row>
    <row r="9" spans="1:14" ht="19.8">
      <c r="A9" s="219" t="s">
        <v>108</v>
      </c>
      <c r="B9" s="51">
        <v>12</v>
      </c>
      <c r="C9" s="195">
        <v>532</v>
      </c>
      <c r="D9" s="195">
        <v>501</v>
      </c>
      <c r="E9" s="195">
        <v>570</v>
      </c>
      <c r="F9" s="51">
        <f t="shared" si="0"/>
        <v>1071</v>
      </c>
      <c r="G9" s="176">
        <v>6</v>
      </c>
      <c r="H9" s="177">
        <v>3</v>
      </c>
      <c r="I9" s="177">
        <v>0</v>
      </c>
      <c r="J9" s="177">
        <v>0</v>
      </c>
      <c r="K9" s="177">
        <v>2</v>
      </c>
      <c r="L9" s="177">
        <v>2</v>
      </c>
      <c r="M9" s="178">
        <v>2</v>
      </c>
      <c r="N9" s="179">
        <v>0</v>
      </c>
    </row>
    <row r="10" spans="1:14" ht="19.8">
      <c r="A10" s="219" t="s">
        <v>109</v>
      </c>
      <c r="B10" s="51">
        <v>28</v>
      </c>
      <c r="C10" s="195">
        <v>1937</v>
      </c>
      <c r="D10" s="195">
        <v>1923</v>
      </c>
      <c r="E10" s="195">
        <v>2136</v>
      </c>
      <c r="F10" s="51">
        <f t="shared" si="0"/>
        <v>4059</v>
      </c>
      <c r="G10" s="176">
        <v>30</v>
      </c>
      <c r="H10" s="177">
        <v>35</v>
      </c>
      <c r="I10" s="177">
        <v>2</v>
      </c>
      <c r="J10" s="177">
        <v>0</v>
      </c>
      <c r="K10" s="177">
        <v>4</v>
      </c>
      <c r="L10" s="177">
        <v>1</v>
      </c>
      <c r="M10" s="178">
        <v>0</v>
      </c>
      <c r="N10" s="179">
        <v>0</v>
      </c>
    </row>
    <row r="11" spans="1:14" ht="19.8">
      <c r="A11" s="219" t="s">
        <v>110</v>
      </c>
      <c r="B11" s="51">
        <v>11</v>
      </c>
      <c r="C11" s="195">
        <v>322</v>
      </c>
      <c r="D11" s="195">
        <v>372</v>
      </c>
      <c r="E11" s="195">
        <v>363</v>
      </c>
      <c r="F11" s="51">
        <f t="shared" si="0"/>
        <v>735</v>
      </c>
      <c r="G11" s="176">
        <v>1</v>
      </c>
      <c r="H11" s="177">
        <v>2</v>
      </c>
      <c r="I11" s="177">
        <v>0</v>
      </c>
      <c r="J11" s="177">
        <v>1</v>
      </c>
      <c r="K11" s="177">
        <v>1</v>
      </c>
      <c r="L11" s="177">
        <v>3</v>
      </c>
      <c r="M11" s="178">
        <v>1</v>
      </c>
      <c r="N11" s="179">
        <v>0</v>
      </c>
    </row>
    <row r="12" spans="1:14" ht="19.8">
      <c r="A12" s="219" t="s">
        <v>111</v>
      </c>
      <c r="B12" s="51">
        <v>11</v>
      </c>
      <c r="C12" s="195">
        <v>700</v>
      </c>
      <c r="D12" s="195">
        <v>597</v>
      </c>
      <c r="E12" s="195">
        <v>698</v>
      </c>
      <c r="F12" s="51">
        <f t="shared" si="0"/>
        <v>1295</v>
      </c>
      <c r="G12" s="176">
        <v>4</v>
      </c>
      <c r="H12" s="177">
        <v>11</v>
      </c>
      <c r="I12" s="177">
        <v>2</v>
      </c>
      <c r="J12" s="177">
        <v>1</v>
      </c>
      <c r="K12" s="177">
        <v>1</v>
      </c>
      <c r="L12" s="177">
        <v>0</v>
      </c>
      <c r="M12" s="178">
        <v>0</v>
      </c>
      <c r="N12" s="179">
        <v>0</v>
      </c>
    </row>
    <row r="13" spans="1:14" ht="19.8">
      <c r="A13" s="219" t="s">
        <v>112</v>
      </c>
      <c r="B13" s="51">
        <v>13</v>
      </c>
      <c r="C13" s="195">
        <v>1066</v>
      </c>
      <c r="D13" s="195">
        <v>898</v>
      </c>
      <c r="E13" s="195">
        <v>1098</v>
      </c>
      <c r="F13" s="51">
        <f t="shared" si="0"/>
        <v>1996</v>
      </c>
      <c r="G13" s="176">
        <v>7</v>
      </c>
      <c r="H13" s="177">
        <v>10</v>
      </c>
      <c r="I13" s="177">
        <v>0</v>
      </c>
      <c r="J13" s="177">
        <v>0</v>
      </c>
      <c r="K13" s="177">
        <v>3</v>
      </c>
      <c r="L13" s="177">
        <v>2</v>
      </c>
      <c r="M13" s="178">
        <v>0</v>
      </c>
      <c r="N13" s="179">
        <v>0</v>
      </c>
    </row>
    <row r="14" spans="1:14" ht="19.8">
      <c r="A14" s="219" t="s">
        <v>113</v>
      </c>
      <c r="B14" s="51">
        <v>9</v>
      </c>
      <c r="C14" s="195">
        <v>422</v>
      </c>
      <c r="D14" s="195">
        <v>355</v>
      </c>
      <c r="E14" s="195">
        <v>467</v>
      </c>
      <c r="F14" s="51">
        <f t="shared" si="0"/>
        <v>822</v>
      </c>
      <c r="G14" s="176">
        <v>4</v>
      </c>
      <c r="H14" s="177">
        <v>7</v>
      </c>
      <c r="I14" s="177">
        <v>1</v>
      </c>
      <c r="J14" s="177">
        <v>1</v>
      </c>
      <c r="K14" s="177">
        <v>0</v>
      </c>
      <c r="L14" s="177">
        <v>1</v>
      </c>
      <c r="M14" s="178">
        <v>1</v>
      </c>
      <c r="N14" s="179">
        <v>0</v>
      </c>
    </row>
    <row r="15" spans="1:14" ht="19.8">
      <c r="A15" s="219" t="s">
        <v>114</v>
      </c>
      <c r="B15" s="51">
        <v>11</v>
      </c>
      <c r="C15" s="195">
        <v>518</v>
      </c>
      <c r="D15" s="195">
        <v>507</v>
      </c>
      <c r="E15" s="195">
        <v>597</v>
      </c>
      <c r="F15" s="51">
        <f t="shared" si="0"/>
        <v>1104</v>
      </c>
      <c r="G15" s="176">
        <v>3</v>
      </c>
      <c r="H15" s="177">
        <v>3</v>
      </c>
      <c r="I15" s="177">
        <v>2</v>
      </c>
      <c r="J15" s="177">
        <v>1</v>
      </c>
      <c r="K15" s="177">
        <v>0</v>
      </c>
      <c r="L15" s="177">
        <v>0</v>
      </c>
      <c r="M15" s="178">
        <v>2</v>
      </c>
      <c r="N15" s="179">
        <v>0</v>
      </c>
    </row>
    <row r="16" spans="1:14" ht="19.8">
      <c r="A16" s="219" t="s">
        <v>115</v>
      </c>
      <c r="B16" s="51">
        <v>13</v>
      </c>
      <c r="C16" s="195">
        <v>600</v>
      </c>
      <c r="D16" s="195">
        <v>656</v>
      </c>
      <c r="E16" s="195">
        <v>497</v>
      </c>
      <c r="F16" s="51">
        <f t="shared" si="0"/>
        <v>1153</v>
      </c>
      <c r="G16" s="176">
        <v>6</v>
      </c>
      <c r="H16" s="177">
        <v>6</v>
      </c>
      <c r="I16" s="177">
        <v>7</v>
      </c>
      <c r="J16" s="177">
        <v>4</v>
      </c>
      <c r="K16" s="177">
        <v>1</v>
      </c>
      <c r="L16" s="177">
        <v>2</v>
      </c>
      <c r="M16" s="178">
        <v>0</v>
      </c>
      <c r="N16" s="179">
        <v>0</v>
      </c>
    </row>
    <row r="17" spans="1:14" ht="19.8">
      <c r="A17" s="219" t="s">
        <v>116</v>
      </c>
      <c r="B17" s="51">
        <v>9</v>
      </c>
      <c r="C17" s="195">
        <v>489</v>
      </c>
      <c r="D17" s="195">
        <v>508</v>
      </c>
      <c r="E17" s="195">
        <v>547</v>
      </c>
      <c r="F17" s="51">
        <f t="shared" si="0"/>
        <v>1055</v>
      </c>
      <c r="G17" s="176">
        <v>4</v>
      </c>
      <c r="H17" s="177">
        <v>9</v>
      </c>
      <c r="I17" s="177">
        <v>0</v>
      </c>
      <c r="J17" s="177">
        <v>0</v>
      </c>
      <c r="K17" s="177">
        <v>1</v>
      </c>
      <c r="L17" s="177">
        <v>0</v>
      </c>
      <c r="M17" s="178">
        <v>1</v>
      </c>
      <c r="N17" s="179">
        <v>1</v>
      </c>
    </row>
    <row r="18" spans="1:14" ht="19.8">
      <c r="A18" s="219" t="s">
        <v>117</v>
      </c>
      <c r="B18" s="51">
        <v>18</v>
      </c>
      <c r="C18" s="195">
        <v>769</v>
      </c>
      <c r="D18" s="195">
        <v>748</v>
      </c>
      <c r="E18" s="195">
        <v>903</v>
      </c>
      <c r="F18" s="51">
        <f t="shared" si="0"/>
        <v>1651</v>
      </c>
      <c r="G18" s="176">
        <v>7</v>
      </c>
      <c r="H18" s="177">
        <v>20</v>
      </c>
      <c r="I18" s="177">
        <v>3</v>
      </c>
      <c r="J18" s="177">
        <v>4</v>
      </c>
      <c r="K18" s="177">
        <v>3</v>
      </c>
      <c r="L18" s="177">
        <v>0</v>
      </c>
      <c r="M18" s="178">
        <v>0</v>
      </c>
      <c r="N18" s="179">
        <v>0</v>
      </c>
    </row>
    <row r="19" spans="1:14" ht="19.8">
      <c r="A19" s="219" t="s">
        <v>118</v>
      </c>
      <c r="B19" s="51">
        <v>11</v>
      </c>
      <c r="C19" s="195">
        <v>603</v>
      </c>
      <c r="D19" s="195">
        <v>529</v>
      </c>
      <c r="E19" s="195">
        <v>637</v>
      </c>
      <c r="F19" s="51">
        <f t="shared" si="0"/>
        <v>1166</v>
      </c>
      <c r="G19" s="176">
        <v>5</v>
      </c>
      <c r="H19" s="177">
        <v>4</v>
      </c>
      <c r="I19" s="177">
        <v>1</v>
      </c>
      <c r="J19" s="177">
        <v>0</v>
      </c>
      <c r="K19" s="177">
        <v>0</v>
      </c>
      <c r="L19" s="177">
        <v>1</v>
      </c>
      <c r="M19" s="178">
        <v>1</v>
      </c>
      <c r="N19" s="179">
        <v>0</v>
      </c>
    </row>
    <row r="20" spans="1:14" ht="19.8">
      <c r="A20" s="219" t="s">
        <v>119</v>
      </c>
      <c r="B20" s="51">
        <v>9</v>
      </c>
      <c r="C20" s="195">
        <v>523</v>
      </c>
      <c r="D20" s="195">
        <v>522</v>
      </c>
      <c r="E20" s="195">
        <v>582</v>
      </c>
      <c r="F20" s="51">
        <f t="shared" si="0"/>
        <v>1104</v>
      </c>
      <c r="G20" s="176">
        <v>4</v>
      </c>
      <c r="H20" s="177">
        <v>16</v>
      </c>
      <c r="I20" s="177">
        <v>0</v>
      </c>
      <c r="J20" s="177">
        <v>0</v>
      </c>
      <c r="K20" s="177">
        <v>0</v>
      </c>
      <c r="L20" s="177">
        <v>0</v>
      </c>
      <c r="M20" s="178">
        <v>0</v>
      </c>
      <c r="N20" s="179">
        <v>0</v>
      </c>
    </row>
    <row r="21" spans="1:14" ht="19.8">
      <c r="A21" s="219" t="s">
        <v>120</v>
      </c>
      <c r="B21" s="51">
        <v>19</v>
      </c>
      <c r="C21" s="195">
        <v>865</v>
      </c>
      <c r="D21" s="195">
        <v>840</v>
      </c>
      <c r="E21" s="195">
        <v>942</v>
      </c>
      <c r="F21" s="51">
        <f t="shared" si="0"/>
        <v>1782</v>
      </c>
      <c r="G21" s="176">
        <v>3</v>
      </c>
      <c r="H21" s="177">
        <v>10</v>
      </c>
      <c r="I21" s="177">
        <v>0</v>
      </c>
      <c r="J21" s="177">
        <v>0</v>
      </c>
      <c r="K21" s="177">
        <v>2</v>
      </c>
      <c r="L21" s="177">
        <v>0</v>
      </c>
      <c r="M21" s="178">
        <v>1</v>
      </c>
      <c r="N21" s="179">
        <v>0</v>
      </c>
    </row>
    <row r="22" spans="1:14" ht="19.8">
      <c r="A22" s="219" t="s">
        <v>121</v>
      </c>
      <c r="B22" s="51">
        <v>13</v>
      </c>
      <c r="C22" s="195">
        <v>550</v>
      </c>
      <c r="D22" s="195">
        <v>554</v>
      </c>
      <c r="E22" s="195">
        <v>613</v>
      </c>
      <c r="F22" s="51">
        <f t="shared" si="0"/>
        <v>1167</v>
      </c>
      <c r="G22" s="176">
        <v>6</v>
      </c>
      <c r="H22" s="177">
        <v>5</v>
      </c>
      <c r="I22" s="177">
        <v>0</v>
      </c>
      <c r="J22" s="177">
        <v>0</v>
      </c>
      <c r="K22" s="177">
        <v>2</v>
      </c>
      <c r="L22" s="177">
        <v>2</v>
      </c>
      <c r="M22" s="178">
        <v>2</v>
      </c>
      <c r="N22" s="179">
        <v>0</v>
      </c>
    </row>
    <row r="23" spans="1:14" ht="19.8">
      <c r="A23" s="219" t="s">
        <v>122</v>
      </c>
      <c r="B23" s="51">
        <v>14</v>
      </c>
      <c r="C23" s="195">
        <v>512</v>
      </c>
      <c r="D23" s="195">
        <v>489</v>
      </c>
      <c r="E23" s="195">
        <v>546</v>
      </c>
      <c r="F23" s="51">
        <f t="shared" si="0"/>
        <v>1035</v>
      </c>
      <c r="G23" s="176">
        <v>2</v>
      </c>
      <c r="H23" s="177">
        <v>5</v>
      </c>
      <c r="I23" s="177">
        <v>0</v>
      </c>
      <c r="J23" s="177">
        <v>1</v>
      </c>
      <c r="K23" s="177">
        <v>0</v>
      </c>
      <c r="L23" s="177">
        <v>0</v>
      </c>
      <c r="M23" s="178">
        <v>2</v>
      </c>
      <c r="N23" s="179">
        <v>0</v>
      </c>
    </row>
    <row r="24" spans="1:14" ht="19.8">
      <c r="A24" s="219" t="s">
        <v>123</v>
      </c>
      <c r="B24" s="51">
        <v>17</v>
      </c>
      <c r="C24" s="195">
        <v>576</v>
      </c>
      <c r="D24" s="195">
        <v>587</v>
      </c>
      <c r="E24" s="195">
        <v>683</v>
      </c>
      <c r="F24" s="51">
        <f t="shared" si="0"/>
        <v>1270</v>
      </c>
      <c r="G24" s="176">
        <v>4</v>
      </c>
      <c r="H24" s="177">
        <v>6</v>
      </c>
      <c r="I24" s="177">
        <v>0</v>
      </c>
      <c r="J24" s="177">
        <v>3</v>
      </c>
      <c r="K24" s="177">
        <v>1</v>
      </c>
      <c r="L24" s="177">
        <v>1</v>
      </c>
      <c r="M24" s="178">
        <v>0</v>
      </c>
      <c r="N24" s="179">
        <v>0</v>
      </c>
    </row>
    <row r="25" spans="1:14" ht="19.8">
      <c r="A25" s="218" t="s">
        <v>87</v>
      </c>
      <c r="B25" s="51">
        <f t="shared" ref="B25:N25" si="1">SUM(B5:B24)</f>
        <v>261</v>
      </c>
      <c r="C25" s="51">
        <f t="shared" si="1"/>
        <v>12944</v>
      </c>
      <c r="D25" s="51">
        <f t="shared" si="1"/>
        <v>12603</v>
      </c>
      <c r="E25" s="51">
        <f t="shared" si="1"/>
        <v>14065</v>
      </c>
      <c r="F25" s="51">
        <f t="shared" si="1"/>
        <v>26668</v>
      </c>
      <c r="G25" s="51">
        <f t="shared" si="1"/>
        <v>102</v>
      </c>
      <c r="H25" s="51">
        <f t="shared" si="1"/>
        <v>173</v>
      </c>
      <c r="I25" s="51">
        <f t="shared" si="1"/>
        <v>20</v>
      </c>
      <c r="J25" s="51">
        <f t="shared" si="1"/>
        <v>20</v>
      </c>
      <c r="K25" s="51">
        <f t="shared" si="1"/>
        <v>23</v>
      </c>
      <c r="L25" s="51">
        <f t="shared" si="1"/>
        <v>16</v>
      </c>
      <c r="M25" s="52">
        <f t="shared" si="1"/>
        <v>14</v>
      </c>
      <c r="N25" s="54">
        <f t="shared" si="1"/>
        <v>1</v>
      </c>
    </row>
    <row r="26" spans="1:14" s="3" customFormat="1" ht="26.25" customHeight="1">
      <c r="A26" s="262" t="s">
        <v>8</v>
      </c>
      <c r="B26" s="263"/>
      <c r="C26" s="93">
        <f>C25</f>
        <v>12944</v>
      </c>
      <c r="D26" s="93" t="s">
        <v>0</v>
      </c>
      <c r="E26" s="93" t="s">
        <v>9</v>
      </c>
      <c r="F26" s="93"/>
      <c r="G26" s="93">
        <f>F25</f>
        <v>26668</v>
      </c>
      <c r="H26" s="93" t="s">
        <v>10</v>
      </c>
      <c r="I26" s="93"/>
      <c r="J26" s="93"/>
      <c r="K26" s="93" t="s">
        <v>131</v>
      </c>
      <c r="L26" s="93"/>
      <c r="M26" s="94"/>
      <c r="N26" s="95"/>
    </row>
    <row r="27" spans="1:14" s="3" customFormat="1" ht="26.25" customHeight="1">
      <c r="A27" s="230" t="s">
        <v>85</v>
      </c>
      <c r="B27" s="231"/>
      <c r="C27" s="62" t="str">
        <f ca="1">INDIRECT(H27,TRUE)</f>
        <v>新生</v>
      </c>
      <c r="D27" s="144" t="s">
        <v>73</v>
      </c>
      <c r="E27" s="145">
        <f>MAX(C5:C24)</f>
        <v>1937</v>
      </c>
      <c r="F27" s="146">
        <f>MAX(F5:F24)</f>
        <v>4059</v>
      </c>
      <c r="G27" s="88"/>
      <c r="H27" s="149" t="str">
        <f>ADDRESS(MATCH(MAX(F5:F24),F5:F24,0)+4,1)</f>
        <v>$A$10</v>
      </c>
      <c r="I27" s="88"/>
      <c r="J27" s="88"/>
      <c r="K27" s="88"/>
      <c r="L27" s="88"/>
      <c r="M27" s="142"/>
      <c r="N27" s="143"/>
    </row>
    <row r="28" spans="1:14" s="3" customFormat="1" ht="26.25" customHeight="1">
      <c r="A28" s="230" t="s">
        <v>86</v>
      </c>
      <c r="B28" s="231"/>
      <c r="C28" s="150" t="str">
        <f ca="1">INDIRECT(H28,TRUE)</f>
        <v>三川</v>
      </c>
      <c r="D28" s="151" t="s">
        <v>73</v>
      </c>
      <c r="E28" s="147" t="s">
        <v>155</v>
      </c>
      <c r="F28" s="148">
        <f>MIN(F5:F24)</f>
        <v>724</v>
      </c>
      <c r="G28" s="88"/>
      <c r="H28" s="149" t="str">
        <f>ADDRESS(MATCH(MIN(F5:F24),F5:F24,0)+4,1)</f>
        <v>$A$5</v>
      </c>
      <c r="I28" s="88"/>
      <c r="J28" s="88"/>
      <c r="K28" s="88"/>
      <c r="L28" s="88"/>
      <c r="M28" s="142"/>
      <c r="N28" s="143"/>
    </row>
    <row r="29" spans="1:14" s="4" customFormat="1" ht="24.9" customHeight="1">
      <c r="A29" s="297" t="s">
        <v>11</v>
      </c>
      <c r="B29" s="298"/>
      <c r="C29" s="293">
        <f>SUM(G29:G30)</f>
        <v>102</v>
      </c>
      <c r="D29" s="295" t="s">
        <v>10</v>
      </c>
      <c r="E29" s="96" t="s">
        <v>12</v>
      </c>
      <c r="F29" s="96"/>
      <c r="G29" s="96">
        <v>56</v>
      </c>
      <c r="H29" s="96" t="s">
        <v>10</v>
      </c>
      <c r="I29" s="96"/>
      <c r="J29" s="96"/>
      <c r="K29" s="97"/>
      <c r="L29" s="97"/>
      <c r="M29" s="98"/>
      <c r="N29" s="99"/>
    </row>
    <row r="30" spans="1:14" s="5" customFormat="1" ht="24.9" customHeight="1">
      <c r="A30" s="299"/>
      <c r="B30" s="300"/>
      <c r="C30" s="294"/>
      <c r="D30" s="296"/>
      <c r="E30" s="100" t="s">
        <v>13</v>
      </c>
      <c r="F30" s="100"/>
      <c r="G30" s="100">
        <v>46</v>
      </c>
      <c r="H30" s="100" t="s">
        <v>10</v>
      </c>
      <c r="I30" s="100"/>
      <c r="J30" s="100"/>
      <c r="K30" s="101"/>
      <c r="L30" s="101"/>
      <c r="M30" s="102"/>
      <c r="N30" s="216"/>
    </row>
    <row r="31" spans="1:14" s="5" customFormat="1" ht="24.9" customHeight="1">
      <c r="A31" s="236" t="s">
        <v>18</v>
      </c>
      <c r="B31" s="240"/>
      <c r="C31" s="243">
        <f>K25</f>
        <v>23</v>
      </c>
      <c r="D31" s="243" t="s">
        <v>10</v>
      </c>
      <c r="E31" s="204" t="s">
        <v>81</v>
      </c>
      <c r="F31" s="213"/>
      <c r="G31" s="213"/>
      <c r="H31" s="213"/>
      <c r="I31" s="213"/>
      <c r="J31" s="213"/>
      <c r="K31" s="214"/>
      <c r="L31" s="214"/>
      <c r="M31" s="215"/>
      <c r="N31" s="217"/>
    </row>
    <row r="32" spans="1:14" s="6" customFormat="1" ht="24.9" customHeight="1">
      <c r="A32" s="255"/>
      <c r="B32" s="256"/>
      <c r="C32" s="257"/>
      <c r="D32" s="257"/>
      <c r="E32" s="204" t="s">
        <v>156</v>
      </c>
      <c r="F32" s="211"/>
      <c r="G32" s="211"/>
      <c r="H32" s="211"/>
      <c r="I32" s="211"/>
      <c r="J32" s="211"/>
      <c r="K32" s="211"/>
      <c r="L32" s="211"/>
      <c r="M32" s="211"/>
      <c r="N32" s="212"/>
    </row>
    <row r="33" spans="1:14" s="7" customFormat="1" ht="26.25" customHeight="1">
      <c r="A33" s="262" t="s">
        <v>16</v>
      </c>
      <c r="B33" s="263"/>
      <c r="C33" s="93">
        <f>L25</f>
        <v>16</v>
      </c>
      <c r="D33" s="93" t="s">
        <v>10</v>
      </c>
      <c r="E33" s="93"/>
      <c r="F33" s="93"/>
      <c r="G33" s="103"/>
      <c r="H33" s="93"/>
      <c r="I33" s="93"/>
      <c r="J33" s="93"/>
      <c r="K33" s="104"/>
      <c r="L33" s="104"/>
      <c r="M33" s="105"/>
      <c r="N33" s="106"/>
    </row>
    <row r="34" spans="1:14" s="8" customFormat="1" ht="26.25" customHeight="1">
      <c r="A34" s="262" t="s">
        <v>14</v>
      </c>
      <c r="B34" s="263"/>
      <c r="C34" s="93">
        <f>M25</f>
        <v>14</v>
      </c>
      <c r="D34" s="93" t="s">
        <v>48</v>
      </c>
      <c r="E34" s="93" t="s">
        <v>92</v>
      </c>
      <c r="F34" s="93"/>
      <c r="G34" s="93"/>
      <c r="H34" s="93"/>
      <c r="I34" s="93"/>
      <c r="J34" s="93"/>
      <c r="K34" s="104"/>
      <c r="L34" s="104"/>
      <c r="M34" s="105"/>
      <c r="N34" s="106"/>
    </row>
    <row r="35" spans="1:14" s="9" customFormat="1" ht="26.25" customHeight="1">
      <c r="A35" s="262" t="s">
        <v>15</v>
      </c>
      <c r="B35" s="263"/>
      <c r="C35" s="93">
        <f>N25</f>
        <v>1</v>
      </c>
      <c r="D35" s="93" t="s">
        <v>48</v>
      </c>
      <c r="E35" s="93" t="s">
        <v>92</v>
      </c>
      <c r="F35" s="93"/>
      <c r="G35" s="93"/>
      <c r="H35" s="93"/>
      <c r="I35" s="93"/>
      <c r="J35" s="93"/>
      <c r="K35" s="104"/>
      <c r="L35" s="104"/>
      <c r="M35" s="105"/>
      <c r="N35" s="106"/>
    </row>
    <row r="36" spans="1:14" s="7" customFormat="1" ht="26.25" customHeight="1">
      <c r="A36" s="262" t="s">
        <v>84</v>
      </c>
      <c r="B36" s="263"/>
      <c r="C36" s="93">
        <f>G25</f>
        <v>102</v>
      </c>
      <c r="D36" s="107" t="s">
        <v>10</v>
      </c>
      <c r="E36" s="93" t="s">
        <v>17</v>
      </c>
      <c r="F36" s="93"/>
      <c r="G36" s="93">
        <f>H25</f>
        <v>173</v>
      </c>
      <c r="H36" s="107" t="s">
        <v>10</v>
      </c>
      <c r="I36" s="93"/>
      <c r="J36" s="93"/>
      <c r="K36" s="104"/>
      <c r="L36" s="104"/>
      <c r="M36" s="105"/>
      <c r="N36" s="106"/>
    </row>
    <row r="37" spans="1:14" s="10" customFormat="1" ht="26.25" customHeight="1" thickBot="1">
      <c r="A37" s="258" t="str">
        <f>IF(C37&gt;0," 本月戶數增加","本月戶數減少")</f>
        <v>本月戶數減少</v>
      </c>
      <c r="B37" s="259"/>
      <c r="C37" s="108">
        <f>C25-'10911'!C25</f>
        <v>-14</v>
      </c>
      <c r="D37" s="109" t="str">
        <f>IF(E37&gt;0,"男增加","男減少")</f>
        <v>男減少</v>
      </c>
      <c r="E37" s="110">
        <f>D25-'10911'!D25</f>
        <v>-21</v>
      </c>
      <c r="F37" s="111" t="str">
        <f>IF(G37&gt;0,"女增加","女減少")</f>
        <v>女減少</v>
      </c>
      <c r="G37" s="110">
        <f>E25-'10911'!E25</f>
        <v>-43</v>
      </c>
      <c r="H37" s="112"/>
      <c r="I37" s="259" t="str">
        <f>IF(K37&gt;0,"總人口數增加","總人口數減少")</f>
        <v>總人口數減少</v>
      </c>
      <c r="J37" s="259"/>
      <c r="K37" s="110">
        <f>F25-'10911'!F25</f>
        <v>-64</v>
      </c>
      <c r="L37" s="112"/>
      <c r="M37" s="113"/>
      <c r="N37" s="114"/>
    </row>
    <row r="38" spans="1:14">
      <c r="C38" s="2"/>
      <c r="K38" s="11"/>
      <c r="M38" s="13"/>
    </row>
  </sheetData>
  <mergeCells count="28">
    <mergeCell ref="A37:B37"/>
    <mergeCell ref="I37:J37"/>
    <mergeCell ref="I3:I4"/>
    <mergeCell ref="C29:C30"/>
    <mergeCell ref="D29:D30"/>
    <mergeCell ref="B3:B4"/>
    <mergeCell ref="C3:C4"/>
    <mergeCell ref="A3:A4"/>
    <mergeCell ref="A29:B30"/>
    <mergeCell ref="A35:B35"/>
    <mergeCell ref="A33:B33"/>
    <mergeCell ref="A34:B34"/>
    <mergeCell ref="H3:H4"/>
    <mergeCell ref="A26:B26"/>
    <mergeCell ref="A27:B27"/>
    <mergeCell ref="A36:B36"/>
    <mergeCell ref="M3:M4"/>
    <mergeCell ref="N3:N4"/>
    <mergeCell ref="K2:N2"/>
    <mergeCell ref="J3:J4"/>
    <mergeCell ref="G3:G4"/>
    <mergeCell ref="K3:K4"/>
    <mergeCell ref="L3:L4"/>
    <mergeCell ref="A31:B32"/>
    <mergeCell ref="C31:C32"/>
    <mergeCell ref="D31:D32"/>
    <mergeCell ref="A28:B28"/>
    <mergeCell ref="A1:L1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  <col min="15" max="15" width="9" style="2"/>
  </cols>
  <sheetData>
    <row r="1" spans="1:15" ht="44.25" customHeight="1">
      <c r="A1" s="222" t="s">
        <v>93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50" t="s">
        <v>137</v>
      </c>
      <c r="L2" s="250"/>
      <c r="M2" s="250"/>
      <c r="N2" s="250"/>
    </row>
    <row r="3" spans="1:15" ht="19.8">
      <c r="A3" s="251" t="s">
        <v>20</v>
      </c>
      <c r="B3" s="252" t="s">
        <v>21</v>
      </c>
      <c r="C3" s="252" t="s">
        <v>22</v>
      </c>
      <c r="D3" s="190" t="s">
        <v>10</v>
      </c>
      <c r="E3" s="191" t="s">
        <v>79</v>
      </c>
      <c r="F3" s="192" t="s">
        <v>80</v>
      </c>
      <c r="G3" s="252" t="s">
        <v>5</v>
      </c>
      <c r="H3" s="252" t="s">
        <v>4</v>
      </c>
      <c r="I3" s="252" t="s">
        <v>6</v>
      </c>
      <c r="J3" s="252" t="s">
        <v>7</v>
      </c>
      <c r="K3" s="252" t="s">
        <v>23</v>
      </c>
      <c r="L3" s="252" t="s">
        <v>24</v>
      </c>
      <c r="M3" s="253" t="s">
        <v>74</v>
      </c>
      <c r="N3" s="254" t="s">
        <v>75</v>
      </c>
    </row>
    <row r="4" spans="1:15" s="1" customFormat="1" ht="19.8">
      <c r="A4" s="233"/>
      <c r="B4" s="225"/>
      <c r="C4" s="225"/>
      <c r="D4" s="21" t="s">
        <v>1</v>
      </c>
      <c r="E4" s="21" t="s">
        <v>2</v>
      </c>
      <c r="F4" s="21" t="s">
        <v>3</v>
      </c>
      <c r="G4" s="225"/>
      <c r="H4" s="225"/>
      <c r="I4" s="225"/>
      <c r="J4" s="225"/>
      <c r="K4" s="225"/>
      <c r="L4" s="225"/>
      <c r="M4" s="246"/>
      <c r="N4" s="248"/>
      <c r="O4" s="14"/>
    </row>
    <row r="5" spans="1:15" ht="19.8">
      <c r="A5" s="219" t="s">
        <v>104</v>
      </c>
      <c r="B5" s="193">
        <v>9</v>
      </c>
      <c r="C5" s="195">
        <v>340</v>
      </c>
      <c r="D5" s="195">
        <v>364</v>
      </c>
      <c r="E5" s="195">
        <v>372</v>
      </c>
      <c r="F5" s="22">
        <f t="shared" ref="F5:F24" si="0">SUM(D5:E5)</f>
        <v>736</v>
      </c>
      <c r="G5" s="43">
        <v>5</v>
      </c>
      <c r="H5" s="44">
        <v>6</v>
      </c>
      <c r="I5" s="44">
        <v>0</v>
      </c>
      <c r="J5" s="44">
        <v>0</v>
      </c>
      <c r="K5" s="44">
        <v>2</v>
      </c>
      <c r="L5" s="44">
        <v>0</v>
      </c>
      <c r="M5" s="45">
        <v>1</v>
      </c>
      <c r="N5" s="46">
        <v>2</v>
      </c>
    </row>
    <row r="6" spans="1:15" ht="19.8">
      <c r="A6" s="219" t="s">
        <v>105</v>
      </c>
      <c r="B6" s="194">
        <v>9</v>
      </c>
      <c r="C6" s="195">
        <v>521</v>
      </c>
      <c r="D6" s="195">
        <v>547</v>
      </c>
      <c r="E6" s="195">
        <v>587</v>
      </c>
      <c r="F6" s="22">
        <f t="shared" si="0"/>
        <v>1134</v>
      </c>
      <c r="G6" s="43">
        <v>4</v>
      </c>
      <c r="H6" s="44">
        <v>5</v>
      </c>
      <c r="I6" s="44">
        <v>2</v>
      </c>
      <c r="J6" s="44">
        <v>0</v>
      </c>
      <c r="K6" s="44">
        <v>1</v>
      </c>
      <c r="L6" s="44">
        <v>0</v>
      </c>
      <c r="M6" s="45">
        <v>0</v>
      </c>
      <c r="N6" s="46">
        <v>0</v>
      </c>
    </row>
    <row r="7" spans="1:15" ht="19.8">
      <c r="A7" s="219" t="s">
        <v>106</v>
      </c>
      <c r="B7" s="194">
        <v>17</v>
      </c>
      <c r="C7" s="195">
        <v>688</v>
      </c>
      <c r="D7" s="195">
        <v>720</v>
      </c>
      <c r="E7" s="195">
        <v>756</v>
      </c>
      <c r="F7" s="22">
        <f t="shared" si="0"/>
        <v>1476</v>
      </c>
      <c r="G7" s="43">
        <v>8</v>
      </c>
      <c r="H7" s="44">
        <v>6</v>
      </c>
      <c r="I7" s="44">
        <v>1</v>
      </c>
      <c r="J7" s="44">
        <v>0</v>
      </c>
      <c r="K7" s="44">
        <v>2</v>
      </c>
      <c r="L7" s="44">
        <v>2</v>
      </c>
      <c r="M7" s="45">
        <v>0</v>
      </c>
      <c r="N7" s="46">
        <v>1</v>
      </c>
    </row>
    <row r="8" spans="1:15" ht="19.8">
      <c r="A8" s="219" t="s">
        <v>107</v>
      </c>
      <c r="B8" s="194">
        <v>8</v>
      </c>
      <c r="C8" s="195">
        <v>415</v>
      </c>
      <c r="D8" s="195">
        <v>421</v>
      </c>
      <c r="E8" s="195">
        <v>482</v>
      </c>
      <c r="F8" s="22">
        <f t="shared" si="0"/>
        <v>903</v>
      </c>
      <c r="G8" s="43">
        <v>4</v>
      </c>
      <c r="H8" s="44">
        <v>1</v>
      </c>
      <c r="I8" s="44">
        <v>0</v>
      </c>
      <c r="J8" s="44">
        <v>1</v>
      </c>
      <c r="K8" s="44">
        <v>0</v>
      </c>
      <c r="L8" s="44">
        <v>2</v>
      </c>
      <c r="M8" s="45">
        <v>1</v>
      </c>
      <c r="N8" s="46">
        <v>0</v>
      </c>
    </row>
    <row r="9" spans="1:15" ht="19.8">
      <c r="A9" s="219" t="s">
        <v>108</v>
      </c>
      <c r="B9" s="194">
        <v>12</v>
      </c>
      <c r="C9" s="195">
        <v>520</v>
      </c>
      <c r="D9" s="195">
        <v>509</v>
      </c>
      <c r="E9" s="195">
        <v>562</v>
      </c>
      <c r="F9" s="22">
        <f t="shared" si="0"/>
        <v>1071</v>
      </c>
      <c r="G9" s="43">
        <v>1</v>
      </c>
      <c r="H9" s="44">
        <v>5</v>
      </c>
      <c r="I9" s="44">
        <v>0</v>
      </c>
      <c r="J9" s="44">
        <v>0</v>
      </c>
      <c r="K9" s="44">
        <v>1</v>
      </c>
      <c r="L9" s="44">
        <v>1</v>
      </c>
      <c r="M9" s="45">
        <v>0</v>
      </c>
      <c r="N9" s="46">
        <v>0</v>
      </c>
    </row>
    <row r="10" spans="1:15" ht="19.8">
      <c r="A10" s="219" t="s">
        <v>109</v>
      </c>
      <c r="B10" s="194">
        <v>28</v>
      </c>
      <c r="C10" s="195">
        <v>1925</v>
      </c>
      <c r="D10" s="195">
        <v>1945</v>
      </c>
      <c r="E10" s="195">
        <v>2156</v>
      </c>
      <c r="F10" s="22">
        <f t="shared" si="0"/>
        <v>4101</v>
      </c>
      <c r="G10" s="43">
        <v>15</v>
      </c>
      <c r="H10" s="44">
        <v>27</v>
      </c>
      <c r="I10" s="44">
        <v>5</v>
      </c>
      <c r="J10" s="44">
        <v>4</v>
      </c>
      <c r="K10" s="44">
        <v>0</v>
      </c>
      <c r="L10" s="44">
        <v>2</v>
      </c>
      <c r="M10" s="45">
        <v>1</v>
      </c>
      <c r="N10" s="46">
        <v>1</v>
      </c>
    </row>
    <row r="11" spans="1:15" ht="19.8">
      <c r="A11" s="219" t="s">
        <v>110</v>
      </c>
      <c r="B11" s="194">
        <v>11</v>
      </c>
      <c r="C11" s="195">
        <v>337</v>
      </c>
      <c r="D11" s="195">
        <v>386</v>
      </c>
      <c r="E11" s="195">
        <v>387</v>
      </c>
      <c r="F11" s="22">
        <f t="shared" si="0"/>
        <v>773</v>
      </c>
      <c r="G11" s="43">
        <v>1</v>
      </c>
      <c r="H11" s="44">
        <v>4</v>
      </c>
      <c r="I11" s="44">
        <v>1</v>
      </c>
      <c r="J11" s="44">
        <v>0</v>
      </c>
      <c r="K11" s="44">
        <v>0</v>
      </c>
      <c r="L11" s="44">
        <v>0</v>
      </c>
      <c r="M11" s="45">
        <v>0</v>
      </c>
      <c r="N11" s="46">
        <v>0</v>
      </c>
    </row>
    <row r="12" spans="1:15" ht="19.8">
      <c r="A12" s="219" t="s">
        <v>111</v>
      </c>
      <c r="B12" s="194">
        <v>11</v>
      </c>
      <c r="C12" s="195">
        <v>703</v>
      </c>
      <c r="D12" s="195">
        <v>589</v>
      </c>
      <c r="E12" s="195">
        <v>708</v>
      </c>
      <c r="F12" s="22">
        <f t="shared" si="0"/>
        <v>1297</v>
      </c>
      <c r="G12" s="43">
        <v>5</v>
      </c>
      <c r="H12" s="44">
        <v>13</v>
      </c>
      <c r="I12" s="44">
        <v>0</v>
      </c>
      <c r="J12" s="44">
        <v>2</v>
      </c>
      <c r="K12" s="44">
        <v>1</v>
      </c>
      <c r="L12" s="44">
        <v>2</v>
      </c>
      <c r="M12" s="45">
        <v>0</v>
      </c>
      <c r="N12" s="46">
        <v>0</v>
      </c>
    </row>
    <row r="13" spans="1:15" ht="19.8">
      <c r="A13" s="219" t="s">
        <v>112</v>
      </c>
      <c r="B13" s="194">
        <v>13</v>
      </c>
      <c r="C13" s="195">
        <v>1062</v>
      </c>
      <c r="D13" s="195">
        <v>897</v>
      </c>
      <c r="E13" s="195">
        <v>1114</v>
      </c>
      <c r="F13" s="22">
        <f t="shared" si="0"/>
        <v>2011</v>
      </c>
      <c r="G13" s="43">
        <v>14</v>
      </c>
      <c r="H13" s="44">
        <v>12</v>
      </c>
      <c r="I13" s="44">
        <v>3</v>
      </c>
      <c r="J13" s="44">
        <v>5</v>
      </c>
      <c r="K13" s="44">
        <v>2</v>
      </c>
      <c r="L13" s="44">
        <v>3</v>
      </c>
      <c r="M13" s="45">
        <v>1</v>
      </c>
      <c r="N13" s="46">
        <v>0</v>
      </c>
    </row>
    <row r="14" spans="1:15" ht="19.8">
      <c r="A14" s="219" t="s">
        <v>113</v>
      </c>
      <c r="B14" s="194">
        <v>9</v>
      </c>
      <c r="C14" s="195">
        <v>427</v>
      </c>
      <c r="D14" s="195">
        <v>373</v>
      </c>
      <c r="E14" s="195">
        <v>479</v>
      </c>
      <c r="F14" s="22">
        <f t="shared" si="0"/>
        <v>852</v>
      </c>
      <c r="G14" s="43">
        <v>0</v>
      </c>
      <c r="H14" s="44">
        <v>5</v>
      </c>
      <c r="I14" s="44">
        <v>1</v>
      </c>
      <c r="J14" s="44">
        <v>3</v>
      </c>
      <c r="K14" s="44">
        <v>0</v>
      </c>
      <c r="L14" s="44">
        <v>1</v>
      </c>
      <c r="M14" s="45">
        <v>0</v>
      </c>
      <c r="N14" s="46">
        <v>0</v>
      </c>
    </row>
    <row r="15" spans="1:15" ht="19.8">
      <c r="A15" s="219" t="s">
        <v>114</v>
      </c>
      <c r="B15" s="194">
        <v>11</v>
      </c>
      <c r="C15" s="195">
        <v>486</v>
      </c>
      <c r="D15" s="195">
        <v>482</v>
      </c>
      <c r="E15" s="195">
        <v>573</v>
      </c>
      <c r="F15" s="22">
        <f t="shared" si="0"/>
        <v>1055</v>
      </c>
      <c r="G15" s="43">
        <v>2</v>
      </c>
      <c r="H15" s="44">
        <v>6</v>
      </c>
      <c r="I15" s="44">
        <v>0</v>
      </c>
      <c r="J15" s="44">
        <v>0</v>
      </c>
      <c r="K15" s="44">
        <v>1</v>
      </c>
      <c r="L15" s="44">
        <v>0</v>
      </c>
      <c r="M15" s="45">
        <v>0</v>
      </c>
      <c r="N15" s="46">
        <v>0</v>
      </c>
    </row>
    <row r="16" spans="1:15" ht="19.8">
      <c r="A16" s="219" t="s">
        <v>115</v>
      </c>
      <c r="B16" s="194">
        <v>13</v>
      </c>
      <c r="C16" s="195">
        <v>577</v>
      </c>
      <c r="D16" s="195">
        <v>624</v>
      </c>
      <c r="E16" s="195">
        <v>465</v>
      </c>
      <c r="F16" s="22">
        <f t="shared" si="0"/>
        <v>1089</v>
      </c>
      <c r="G16" s="43">
        <v>6</v>
      </c>
      <c r="H16" s="44">
        <v>8</v>
      </c>
      <c r="I16" s="44">
        <v>6</v>
      </c>
      <c r="J16" s="44">
        <v>0</v>
      </c>
      <c r="K16" s="44">
        <v>0</v>
      </c>
      <c r="L16" s="44">
        <v>1</v>
      </c>
      <c r="M16" s="45">
        <v>0</v>
      </c>
      <c r="N16" s="46">
        <v>0</v>
      </c>
    </row>
    <row r="17" spans="1:16" ht="19.8">
      <c r="A17" s="219" t="s">
        <v>116</v>
      </c>
      <c r="B17" s="194">
        <v>9</v>
      </c>
      <c r="C17" s="195">
        <v>484</v>
      </c>
      <c r="D17" s="195">
        <v>513</v>
      </c>
      <c r="E17" s="195">
        <v>555</v>
      </c>
      <c r="F17" s="22">
        <f t="shared" si="0"/>
        <v>1068</v>
      </c>
      <c r="G17" s="43">
        <v>4</v>
      </c>
      <c r="H17" s="44">
        <v>4</v>
      </c>
      <c r="I17" s="44">
        <v>2</v>
      </c>
      <c r="J17" s="44">
        <v>2</v>
      </c>
      <c r="K17" s="44">
        <v>0</v>
      </c>
      <c r="L17" s="44">
        <v>1</v>
      </c>
      <c r="M17" s="45">
        <v>0</v>
      </c>
      <c r="N17" s="46">
        <v>0</v>
      </c>
    </row>
    <row r="18" spans="1:16" ht="19.8">
      <c r="A18" s="219" t="s">
        <v>117</v>
      </c>
      <c r="B18" s="194">
        <v>18</v>
      </c>
      <c r="C18" s="195">
        <v>787</v>
      </c>
      <c r="D18" s="195">
        <v>776</v>
      </c>
      <c r="E18" s="195">
        <v>946</v>
      </c>
      <c r="F18" s="22">
        <f t="shared" si="0"/>
        <v>1722</v>
      </c>
      <c r="G18" s="43">
        <v>13</v>
      </c>
      <c r="H18" s="44">
        <v>14</v>
      </c>
      <c r="I18" s="44">
        <v>0</v>
      </c>
      <c r="J18" s="44">
        <v>3</v>
      </c>
      <c r="K18" s="44">
        <v>0</v>
      </c>
      <c r="L18" s="44">
        <v>0</v>
      </c>
      <c r="M18" s="45">
        <v>0</v>
      </c>
      <c r="N18" s="46">
        <v>0</v>
      </c>
    </row>
    <row r="19" spans="1:16" ht="19.8">
      <c r="A19" s="219" t="s">
        <v>118</v>
      </c>
      <c r="B19" s="194">
        <v>11</v>
      </c>
      <c r="C19" s="195">
        <v>609</v>
      </c>
      <c r="D19" s="195">
        <v>532</v>
      </c>
      <c r="E19" s="195">
        <v>651</v>
      </c>
      <c r="F19" s="22">
        <f t="shared" si="0"/>
        <v>1183</v>
      </c>
      <c r="G19" s="43">
        <v>5</v>
      </c>
      <c r="H19" s="44">
        <v>6</v>
      </c>
      <c r="I19" s="44">
        <v>0</v>
      </c>
      <c r="J19" s="44">
        <v>1</v>
      </c>
      <c r="K19" s="44">
        <v>1</v>
      </c>
      <c r="L19" s="44">
        <v>1</v>
      </c>
      <c r="M19" s="45">
        <v>0</v>
      </c>
      <c r="N19" s="46">
        <v>0</v>
      </c>
    </row>
    <row r="20" spans="1:16" ht="19.8">
      <c r="A20" s="219" t="s">
        <v>119</v>
      </c>
      <c r="B20" s="194">
        <v>9</v>
      </c>
      <c r="C20" s="195">
        <v>520</v>
      </c>
      <c r="D20" s="195">
        <v>534</v>
      </c>
      <c r="E20" s="195">
        <v>591</v>
      </c>
      <c r="F20" s="22">
        <f t="shared" si="0"/>
        <v>1125</v>
      </c>
      <c r="G20" s="43">
        <v>9</v>
      </c>
      <c r="H20" s="44">
        <v>7</v>
      </c>
      <c r="I20" s="44">
        <v>1</v>
      </c>
      <c r="J20" s="44">
        <v>1</v>
      </c>
      <c r="K20" s="44">
        <v>0</v>
      </c>
      <c r="L20" s="44">
        <v>0</v>
      </c>
      <c r="M20" s="45">
        <v>0</v>
      </c>
      <c r="N20" s="46">
        <v>1</v>
      </c>
    </row>
    <row r="21" spans="1:16" ht="19.8">
      <c r="A21" s="219" t="s">
        <v>120</v>
      </c>
      <c r="B21" s="194">
        <v>19</v>
      </c>
      <c r="C21" s="195">
        <v>864</v>
      </c>
      <c r="D21" s="195">
        <v>858</v>
      </c>
      <c r="E21" s="195">
        <v>952</v>
      </c>
      <c r="F21" s="22">
        <f t="shared" si="0"/>
        <v>1810</v>
      </c>
      <c r="G21" s="43">
        <v>8</v>
      </c>
      <c r="H21" s="44">
        <v>13</v>
      </c>
      <c r="I21" s="44">
        <v>2</v>
      </c>
      <c r="J21" s="44">
        <v>2</v>
      </c>
      <c r="K21" s="44">
        <v>1</v>
      </c>
      <c r="L21" s="44">
        <v>0</v>
      </c>
      <c r="M21" s="45">
        <v>0</v>
      </c>
      <c r="N21" s="46">
        <v>0</v>
      </c>
    </row>
    <row r="22" spans="1:16" ht="19.8">
      <c r="A22" s="219" t="s">
        <v>121</v>
      </c>
      <c r="B22" s="194">
        <v>13</v>
      </c>
      <c r="C22" s="195">
        <v>558</v>
      </c>
      <c r="D22" s="195">
        <v>561</v>
      </c>
      <c r="E22" s="195">
        <v>616</v>
      </c>
      <c r="F22" s="22">
        <f t="shared" si="0"/>
        <v>1177</v>
      </c>
      <c r="G22" s="43">
        <v>4</v>
      </c>
      <c r="H22" s="44">
        <v>7</v>
      </c>
      <c r="I22" s="44">
        <v>0</v>
      </c>
      <c r="J22" s="44">
        <v>1</v>
      </c>
      <c r="K22" s="44">
        <v>1</v>
      </c>
      <c r="L22" s="44">
        <v>0</v>
      </c>
      <c r="M22" s="45">
        <v>0</v>
      </c>
      <c r="N22" s="46">
        <v>0</v>
      </c>
      <c r="O22" s="35"/>
      <c r="P22" s="35"/>
    </row>
    <row r="23" spans="1:16" ht="19.8">
      <c r="A23" s="219" t="s">
        <v>122</v>
      </c>
      <c r="B23" s="194">
        <v>14</v>
      </c>
      <c r="C23" s="195">
        <v>503</v>
      </c>
      <c r="D23" s="195">
        <v>491</v>
      </c>
      <c r="E23" s="195">
        <v>540</v>
      </c>
      <c r="F23" s="22">
        <f t="shared" si="0"/>
        <v>1031</v>
      </c>
      <c r="G23" s="43">
        <v>9</v>
      </c>
      <c r="H23" s="44">
        <v>4</v>
      </c>
      <c r="I23" s="44">
        <v>0</v>
      </c>
      <c r="J23" s="44">
        <v>0</v>
      </c>
      <c r="K23" s="44">
        <v>0</v>
      </c>
      <c r="L23" s="44">
        <v>1</v>
      </c>
      <c r="M23" s="45">
        <v>1</v>
      </c>
      <c r="N23" s="46">
        <v>0</v>
      </c>
    </row>
    <row r="24" spans="1:16" ht="19.8">
      <c r="A24" s="219" t="s">
        <v>123</v>
      </c>
      <c r="B24" s="194">
        <v>17</v>
      </c>
      <c r="C24" s="195">
        <v>582</v>
      </c>
      <c r="D24" s="195">
        <v>601</v>
      </c>
      <c r="E24" s="195">
        <v>693</v>
      </c>
      <c r="F24" s="22">
        <f t="shared" si="0"/>
        <v>1294</v>
      </c>
      <c r="G24" s="43">
        <v>2</v>
      </c>
      <c r="H24" s="44">
        <v>6</v>
      </c>
      <c r="I24" s="44">
        <v>1</v>
      </c>
      <c r="J24" s="44">
        <v>0</v>
      </c>
      <c r="K24" s="44">
        <v>0</v>
      </c>
      <c r="L24" s="44">
        <v>2</v>
      </c>
      <c r="M24" s="45"/>
      <c r="N24" s="46">
        <v>0</v>
      </c>
    </row>
    <row r="25" spans="1:16" ht="19.8">
      <c r="A25" s="218" t="s">
        <v>87</v>
      </c>
      <c r="B25" s="22">
        <f t="shared" ref="B25:N25" si="1">SUM(B5:B24)</f>
        <v>261</v>
      </c>
      <c r="C25" s="22">
        <f t="shared" si="1"/>
        <v>12908</v>
      </c>
      <c r="D25" s="22">
        <f t="shared" si="1"/>
        <v>12723</v>
      </c>
      <c r="E25" s="22">
        <f t="shared" si="1"/>
        <v>14185</v>
      </c>
      <c r="F25" s="22">
        <f t="shared" si="1"/>
        <v>26908</v>
      </c>
      <c r="G25" s="22">
        <f t="shared" si="1"/>
        <v>119</v>
      </c>
      <c r="H25" s="22">
        <f t="shared" si="1"/>
        <v>159</v>
      </c>
      <c r="I25" s="22">
        <f t="shared" si="1"/>
        <v>25</v>
      </c>
      <c r="J25" s="22">
        <f t="shared" si="1"/>
        <v>25</v>
      </c>
      <c r="K25" s="22">
        <f t="shared" si="1"/>
        <v>13</v>
      </c>
      <c r="L25" s="22">
        <f t="shared" si="1"/>
        <v>19</v>
      </c>
      <c r="M25" s="23">
        <f t="shared" si="1"/>
        <v>5</v>
      </c>
      <c r="N25" s="26">
        <f t="shared" si="1"/>
        <v>5</v>
      </c>
    </row>
    <row r="26" spans="1:16" s="3" customFormat="1" ht="26.25" customHeight="1">
      <c r="A26" s="230" t="s">
        <v>8</v>
      </c>
      <c r="B26" s="231"/>
      <c r="C26" s="61">
        <f>C25</f>
        <v>12908</v>
      </c>
      <c r="D26" s="61" t="s">
        <v>0</v>
      </c>
      <c r="E26" s="61" t="s">
        <v>9</v>
      </c>
      <c r="F26" s="61"/>
      <c r="G26" s="61">
        <f>F25</f>
        <v>26908</v>
      </c>
      <c r="H26" s="61" t="s">
        <v>10</v>
      </c>
      <c r="I26" s="61"/>
      <c r="J26" s="61"/>
      <c r="K26" s="61" t="s">
        <v>131</v>
      </c>
      <c r="L26" s="61"/>
      <c r="M26" s="68"/>
      <c r="N26" s="69"/>
      <c r="O26" s="15"/>
    </row>
    <row r="27" spans="1:16" s="3" customFormat="1" ht="26.25" customHeight="1">
      <c r="A27" s="230" t="s">
        <v>85</v>
      </c>
      <c r="B27" s="231"/>
      <c r="C27" s="62" t="str">
        <f ca="1">INDIRECT(H27,TRUE)</f>
        <v>新生</v>
      </c>
      <c r="D27" s="144" t="s">
        <v>73</v>
      </c>
      <c r="E27" s="145">
        <f>MAX(C5:C24)</f>
        <v>1925</v>
      </c>
      <c r="F27" s="146">
        <f>MAX(F5:F24)</f>
        <v>4101</v>
      </c>
      <c r="G27" s="198"/>
      <c r="H27" s="149" t="str">
        <f>ADDRESS(MATCH(MAX(F5:F24),F5:F24,0)+4,1)</f>
        <v>$A$10</v>
      </c>
      <c r="I27" s="198"/>
      <c r="J27" s="198"/>
      <c r="K27" s="198"/>
      <c r="L27" s="198"/>
      <c r="M27" s="142"/>
      <c r="N27" s="143"/>
    </row>
    <row r="28" spans="1:16" s="3" customFormat="1" ht="26.25" customHeight="1">
      <c r="A28" s="230" t="s">
        <v>86</v>
      </c>
      <c r="B28" s="231"/>
      <c r="C28" s="196" t="str">
        <f ca="1">INDIRECT(H28,TRUE)</f>
        <v>三川</v>
      </c>
      <c r="D28" s="197" t="s">
        <v>73</v>
      </c>
      <c r="E28" s="147">
        <v>340</v>
      </c>
      <c r="F28" s="148">
        <f>MIN(F5:F24)</f>
        <v>736</v>
      </c>
      <c r="G28" s="198"/>
      <c r="H28" s="149" t="str">
        <f>ADDRESS(MATCH(MIN(F5:F24),F5:F24,0)+4,1)</f>
        <v>$A$5</v>
      </c>
      <c r="I28" s="198"/>
      <c r="J28" s="198"/>
      <c r="K28" s="198"/>
      <c r="L28" s="198"/>
      <c r="M28" s="142"/>
      <c r="N28" s="143"/>
    </row>
    <row r="29" spans="1:16" s="4" customFormat="1" ht="24.9" customHeight="1">
      <c r="A29" s="236" t="s">
        <v>11</v>
      </c>
      <c r="B29" s="237"/>
      <c r="C29" s="226">
        <f>SUM(G29:G30)</f>
        <v>97</v>
      </c>
      <c r="D29" s="228" t="s">
        <v>10</v>
      </c>
      <c r="E29" s="198" t="s">
        <v>12</v>
      </c>
      <c r="F29" s="198"/>
      <c r="G29" s="198">
        <v>57</v>
      </c>
      <c r="H29" s="198" t="s">
        <v>10</v>
      </c>
      <c r="I29" s="198"/>
      <c r="J29" s="198"/>
      <c r="K29" s="81"/>
      <c r="L29" s="81"/>
      <c r="M29" s="82"/>
      <c r="N29" s="83"/>
      <c r="O29" s="16"/>
    </row>
    <row r="30" spans="1:16" s="5" customFormat="1" ht="24.9" customHeight="1">
      <c r="A30" s="238"/>
      <c r="B30" s="239"/>
      <c r="C30" s="227"/>
      <c r="D30" s="229"/>
      <c r="E30" s="89" t="s">
        <v>13</v>
      </c>
      <c r="F30" s="89"/>
      <c r="G30" s="89">
        <v>40</v>
      </c>
      <c r="H30" s="89" t="s">
        <v>10</v>
      </c>
      <c r="I30" s="89"/>
      <c r="J30" s="89"/>
      <c r="K30" s="90"/>
      <c r="L30" s="90"/>
      <c r="M30" s="91"/>
      <c r="N30" s="92"/>
      <c r="O30" s="17"/>
    </row>
    <row r="31" spans="1:16" s="5" customFormat="1" ht="24.9" customHeight="1">
      <c r="A31" s="236" t="s">
        <v>18</v>
      </c>
      <c r="B31" s="240"/>
      <c r="C31" s="243">
        <f>K25</f>
        <v>13</v>
      </c>
      <c r="D31" s="243" t="s">
        <v>10</v>
      </c>
      <c r="E31" s="204" t="s">
        <v>132</v>
      </c>
      <c r="F31" s="198"/>
      <c r="G31" s="198"/>
      <c r="H31" s="198"/>
      <c r="I31" s="198"/>
      <c r="J31" s="198"/>
      <c r="K31" s="205"/>
      <c r="L31" s="205"/>
      <c r="M31" s="206"/>
      <c r="N31" s="207"/>
      <c r="O31" s="17"/>
    </row>
    <row r="32" spans="1:16" s="6" customFormat="1" ht="24.9" customHeight="1">
      <c r="A32" s="241"/>
      <c r="B32" s="242"/>
      <c r="C32" s="244"/>
      <c r="D32" s="244"/>
      <c r="E32" s="70" t="s">
        <v>89</v>
      </c>
      <c r="F32" s="202"/>
      <c r="G32" s="202"/>
      <c r="H32" s="202"/>
      <c r="I32" s="202"/>
      <c r="J32" s="202"/>
      <c r="K32" s="202"/>
      <c r="L32" s="202"/>
      <c r="M32" s="202"/>
      <c r="N32" s="203"/>
    </row>
    <row r="33" spans="1:15" s="7" customFormat="1" ht="26.25" customHeight="1">
      <c r="A33" s="230" t="s">
        <v>16</v>
      </c>
      <c r="B33" s="231"/>
      <c r="C33" s="61">
        <f>L25</f>
        <v>19</v>
      </c>
      <c r="D33" s="61" t="s">
        <v>10</v>
      </c>
      <c r="E33" s="61"/>
      <c r="F33" s="61"/>
      <c r="G33" s="62"/>
      <c r="H33" s="61"/>
      <c r="I33" s="61"/>
      <c r="J33" s="61"/>
      <c r="K33" s="63"/>
      <c r="L33" s="63"/>
      <c r="M33" s="64"/>
      <c r="N33" s="65"/>
      <c r="O33" s="18"/>
    </row>
    <row r="34" spans="1:15" s="8" customFormat="1" ht="26.25" customHeight="1">
      <c r="A34" s="230" t="s">
        <v>14</v>
      </c>
      <c r="B34" s="231"/>
      <c r="C34" s="61">
        <f>M25</f>
        <v>5</v>
      </c>
      <c r="D34" s="61" t="s">
        <v>25</v>
      </c>
      <c r="E34" s="61" t="s">
        <v>133</v>
      </c>
      <c r="F34" s="61"/>
      <c r="G34" s="61"/>
      <c r="H34" s="61"/>
      <c r="I34" s="61"/>
      <c r="J34" s="61"/>
      <c r="K34" s="63"/>
      <c r="L34" s="63"/>
      <c r="M34" s="64"/>
      <c r="N34" s="65"/>
      <c r="O34" s="19"/>
    </row>
    <row r="35" spans="1:15" s="9" customFormat="1" ht="26.25" customHeight="1">
      <c r="A35" s="230" t="s">
        <v>15</v>
      </c>
      <c r="B35" s="231"/>
      <c r="C35" s="61">
        <f>N25</f>
        <v>5</v>
      </c>
      <c r="D35" s="61" t="s">
        <v>25</v>
      </c>
      <c r="E35" s="61" t="s">
        <v>134</v>
      </c>
      <c r="F35" s="61"/>
      <c r="G35" s="61"/>
      <c r="H35" s="61"/>
      <c r="I35" s="61"/>
      <c r="J35" s="61"/>
      <c r="K35" s="63"/>
      <c r="L35" s="63"/>
      <c r="M35" s="64"/>
      <c r="N35" s="65"/>
      <c r="O35" s="20"/>
    </row>
    <row r="36" spans="1:15" s="7" customFormat="1" ht="26.25" customHeight="1">
      <c r="A36" s="230" t="s">
        <v>84</v>
      </c>
      <c r="B36" s="231"/>
      <c r="C36" s="61">
        <f>G25</f>
        <v>119</v>
      </c>
      <c r="D36" s="72" t="s">
        <v>10</v>
      </c>
      <c r="E36" s="61" t="s">
        <v>17</v>
      </c>
      <c r="F36" s="61"/>
      <c r="G36" s="61">
        <f>H25</f>
        <v>159</v>
      </c>
      <c r="H36" s="72" t="s">
        <v>10</v>
      </c>
      <c r="I36" s="61"/>
      <c r="J36" s="61"/>
      <c r="K36" s="63"/>
      <c r="L36" s="63"/>
      <c r="M36" s="64"/>
      <c r="N36" s="65"/>
      <c r="O36" s="18"/>
    </row>
    <row r="37" spans="1:15" s="10" customFormat="1" ht="26.25" customHeight="1" thickBot="1">
      <c r="A37" s="234" t="str">
        <f>IF(C37&gt;0," 本月戶數增加","本月戶數減少")</f>
        <v>本月戶數減少</v>
      </c>
      <c r="B37" s="235"/>
      <c r="C37" s="73">
        <f>C25-'10903'!C25</f>
        <v>-15</v>
      </c>
      <c r="D37" s="220" t="str">
        <f>IF(E37&gt;0,"男增加","男減少")</f>
        <v>男減少</v>
      </c>
      <c r="E37" s="74">
        <f>D25-'10903'!D25</f>
        <v>-27</v>
      </c>
      <c r="F37" s="75" t="str">
        <f>IF(G37&gt;0,"女增加","女減少")</f>
        <v>女減少</v>
      </c>
      <c r="G37" s="74">
        <f>E25-'10903'!E25</f>
        <v>-19</v>
      </c>
      <c r="H37" s="76"/>
      <c r="I37" s="235" t="str">
        <f>IF(K37&gt;0,"總人口數增加","總人口數減少")</f>
        <v>總人口數減少</v>
      </c>
      <c r="J37" s="235"/>
      <c r="K37" s="74">
        <f>F25-'10903'!F25</f>
        <v>-46</v>
      </c>
      <c r="L37" s="76"/>
      <c r="M37" s="77"/>
      <c r="N37" s="78"/>
    </row>
    <row r="38" spans="1:15">
      <c r="C38" s="2"/>
    </row>
  </sheetData>
  <mergeCells count="28">
    <mergeCell ref="A28:B28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26:B26"/>
    <mergeCell ref="A27:B27"/>
    <mergeCell ref="I37:J37"/>
    <mergeCell ref="A29:B30"/>
    <mergeCell ref="C29:C30"/>
    <mergeCell ref="D29:D30"/>
    <mergeCell ref="A31:B32"/>
    <mergeCell ref="C31:C32"/>
    <mergeCell ref="D31:D32"/>
    <mergeCell ref="A33:B33"/>
    <mergeCell ref="A34:B34"/>
    <mergeCell ref="A35:B35"/>
    <mergeCell ref="A36:B36"/>
    <mergeCell ref="A37:B37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  <col min="15" max="15" width="9" style="2"/>
  </cols>
  <sheetData>
    <row r="1" spans="1:15" ht="44.25" customHeight="1">
      <c r="A1" s="222" t="s">
        <v>93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50" t="s">
        <v>100</v>
      </c>
      <c r="L2" s="250"/>
      <c r="M2" s="250"/>
      <c r="N2" s="250"/>
    </row>
    <row r="3" spans="1:15" ht="19.8">
      <c r="A3" s="251" t="s">
        <v>20</v>
      </c>
      <c r="B3" s="252" t="s">
        <v>21</v>
      </c>
      <c r="C3" s="252" t="s">
        <v>22</v>
      </c>
      <c r="D3" s="190" t="s">
        <v>10</v>
      </c>
      <c r="E3" s="191" t="s">
        <v>79</v>
      </c>
      <c r="F3" s="192" t="s">
        <v>80</v>
      </c>
      <c r="G3" s="252" t="s">
        <v>5</v>
      </c>
      <c r="H3" s="252" t="s">
        <v>4</v>
      </c>
      <c r="I3" s="252" t="s">
        <v>6</v>
      </c>
      <c r="J3" s="252" t="s">
        <v>7</v>
      </c>
      <c r="K3" s="252" t="s">
        <v>23</v>
      </c>
      <c r="L3" s="252" t="s">
        <v>24</v>
      </c>
      <c r="M3" s="253" t="s">
        <v>74</v>
      </c>
      <c r="N3" s="254" t="s">
        <v>75</v>
      </c>
    </row>
    <row r="4" spans="1:15" s="1" customFormat="1" ht="19.8">
      <c r="A4" s="233"/>
      <c r="B4" s="225"/>
      <c r="C4" s="225"/>
      <c r="D4" s="21" t="s">
        <v>1</v>
      </c>
      <c r="E4" s="21" t="s">
        <v>2</v>
      </c>
      <c r="F4" s="21" t="s">
        <v>3</v>
      </c>
      <c r="G4" s="225"/>
      <c r="H4" s="225"/>
      <c r="I4" s="225"/>
      <c r="J4" s="225"/>
      <c r="K4" s="225"/>
      <c r="L4" s="225"/>
      <c r="M4" s="246"/>
      <c r="N4" s="248"/>
      <c r="O4" s="14"/>
    </row>
    <row r="5" spans="1:15" ht="19.8">
      <c r="A5" s="219" t="s">
        <v>104</v>
      </c>
      <c r="B5" s="193">
        <v>9</v>
      </c>
      <c r="C5" s="195">
        <v>341</v>
      </c>
      <c r="D5" s="195">
        <v>365</v>
      </c>
      <c r="E5" s="195">
        <v>373</v>
      </c>
      <c r="F5" s="22">
        <f t="shared" ref="F5:F24" si="0">SUM(D5:E5)</f>
        <v>738</v>
      </c>
      <c r="G5" s="43">
        <v>4</v>
      </c>
      <c r="H5" s="44">
        <v>2</v>
      </c>
      <c r="I5" s="44">
        <v>1</v>
      </c>
      <c r="J5" s="44">
        <v>0</v>
      </c>
      <c r="K5" s="44">
        <v>0</v>
      </c>
      <c r="L5" s="44">
        <v>1</v>
      </c>
      <c r="M5" s="45">
        <v>1</v>
      </c>
      <c r="N5" s="46">
        <v>1</v>
      </c>
    </row>
    <row r="6" spans="1:15" ht="19.8">
      <c r="A6" s="219" t="s">
        <v>105</v>
      </c>
      <c r="B6" s="194">
        <v>9</v>
      </c>
      <c r="C6" s="195">
        <v>522</v>
      </c>
      <c r="D6" s="195">
        <v>548</v>
      </c>
      <c r="E6" s="195">
        <v>587</v>
      </c>
      <c r="F6" s="22">
        <f t="shared" si="0"/>
        <v>1135</v>
      </c>
      <c r="G6" s="43">
        <v>3</v>
      </c>
      <c r="H6" s="44">
        <v>2</v>
      </c>
      <c r="I6" s="44">
        <v>1</v>
      </c>
      <c r="J6" s="44">
        <v>0</v>
      </c>
      <c r="K6" s="44">
        <v>0</v>
      </c>
      <c r="L6" s="44">
        <v>1</v>
      </c>
      <c r="M6" s="45">
        <v>0</v>
      </c>
      <c r="N6" s="46">
        <v>0</v>
      </c>
    </row>
    <row r="7" spans="1:15" ht="19.8">
      <c r="A7" s="219" t="s">
        <v>106</v>
      </c>
      <c r="B7" s="194">
        <v>17</v>
      </c>
      <c r="C7" s="195">
        <v>685</v>
      </c>
      <c r="D7" s="195">
        <v>722</v>
      </c>
      <c r="E7" s="195">
        <v>757</v>
      </c>
      <c r="F7" s="22">
        <f t="shared" si="0"/>
        <v>1479</v>
      </c>
      <c r="G7" s="43">
        <v>12</v>
      </c>
      <c r="H7" s="44">
        <v>7</v>
      </c>
      <c r="I7" s="44">
        <v>2</v>
      </c>
      <c r="J7" s="44">
        <v>2</v>
      </c>
      <c r="K7" s="44">
        <v>0</v>
      </c>
      <c r="L7" s="44">
        <v>2</v>
      </c>
      <c r="M7" s="45">
        <v>0</v>
      </c>
      <c r="N7" s="46">
        <v>0</v>
      </c>
    </row>
    <row r="8" spans="1:15" ht="19.8">
      <c r="A8" s="219" t="s">
        <v>107</v>
      </c>
      <c r="B8" s="194">
        <v>8</v>
      </c>
      <c r="C8" s="195">
        <v>413</v>
      </c>
      <c r="D8" s="195">
        <v>422</v>
      </c>
      <c r="E8" s="195">
        <v>486</v>
      </c>
      <c r="F8" s="22">
        <f t="shared" si="0"/>
        <v>908</v>
      </c>
      <c r="G8" s="43">
        <v>7</v>
      </c>
      <c r="H8" s="44">
        <v>0</v>
      </c>
      <c r="I8" s="44">
        <v>0</v>
      </c>
      <c r="J8" s="44">
        <v>1</v>
      </c>
      <c r="K8" s="44">
        <v>1</v>
      </c>
      <c r="L8" s="44">
        <v>2</v>
      </c>
      <c r="M8" s="45">
        <v>0</v>
      </c>
      <c r="N8" s="46">
        <v>0</v>
      </c>
    </row>
    <row r="9" spans="1:15" ht="19.8">
      <c r="A9" s="219" t="s">
        <v>108</v>
      </c>
      <c r="B9" s="194">
        <v>12</v>
      </c>
      <c r="C9" s="195">
        <v>522</v>
      </c>
      <c r="D9" s="195">
        <v>505</v>
      </c>
      <c r="E9" s="195">
        <v>560</v>
      </c>
      <c r="F9" s="22">
        <f t="shared" si="0"/>
        <v>1065</v>
      </c>
      <c r="G9" s="43">
        <v>1</v>
      </c>
      <c r="H9" s="44">
        <v>6</v>
      </c>
      <c r="I9" s="44">
        <v>0</v>
      </c>
      <c r="J9" s="44">
        <v>0</v>
      </c>
      <c r="K9" s="44">
        <v>0</v>
      </c>
      <c r="L9" s="44">
        <v>1</v>
      </c>
      <c r="M9" s="45">
        <v>1</v>
      </c>
      <c r="N9" s="46">
        <v>1</v>
      </c>
    </row>
    <row r="10" spans="1:15" ht="19.8">
      <c r="A10" s="219" t="s">
        <v>109</v>
      </c>
      <c r="B10" s="194">
        <v>28</v>
      </c>
      <c r="C10" s="195">
        <v>1932</v>
      </c>
      <c r="D10" s="195">
        <v>1940</v>
      </c>
      <c r="E10" s="195">
        <v>2159</v>
      </c>
      <c r="F10" s="22">
        <f t="shared" si="0"/>
        <v>4099</v>
      </c>
      <c r="G10" s="43">
        <v>15</v>
      </c>
      <c r="H10" s="44">
        <v>13</v>
      </c>
      <c r="I10" s="44">
        <v>1</v>
      </c>
      <c r="J10" s="44">
        <v>2</v>
      </c>
      <c r="K10" s="44">
        <v>2</v>
      </c>
      <c r="L10" s="44">
        <v>5</v>
      </c>
      <c r="M10" s="45">
        <v>5</v>
      </c>
      <c r="N10" s="46">
        <v>0</v>
      </c>
    </row>
    <row r="11" spans="1:15" ht="19.8">
      <c r="A11" s="219" t="s">
        <v>110</v>
      </c>
      <c r="B11" s="194">
        <v>11</v>
      </c>
      <c r="C11" s="195">
        <v>337</v>
      </c>
      <c r="D11" s="195">
        <v>384</v>
      </c>
      <c r="E11" s="195">
        <v>386</v>
      </c>
      <c r="F11" s="22">
        <f t="shared" si="0"/>
        <v>770</v>
      </c>
      <c r="G11" s="43">
        <v>3</v>
      </c>
      <c r="H11" s="44">
        <v>5</v>
      </c>
      <c r="I11" s="44">
        <v>0</v>
      </c>
      <c r="J11" s="44">
        <v>0</v>
      </c>
      <c r="K11" s="44">
        <v>0</v>
      </c>
      <c r="L11" s="44">
        <v>1</v>
      </c>
      <c r="M11" s="45">
        <v>0</v>
      </c>
      <c r="N11" s="46">
        <v>0</v>
      </c>
    </row>
    <row r="12" spans="1:15" ht="19.8">
      <c r="A12" s="219" t="s">
        <v>111</v>
      </c>
      <c r="B12" s="194">
        <v>11</v>
      </c>
      <c r="C12" s="195">
        <v>704</v>
      </c>
      <c r="D12" s="195">
        <v>592</v>
      </c>
      <c r="E12" s="195">
        <v>708</v>
      </c>
      <c r="F12" s="22">
        <f t="shared" si="0"/>
        <v>1300</v>
      </c>
      <c r="G12" s="43">
        <v>13</v>
      </c>
      <c r="H12" s="44">
        <v>8</v>
      </c>
      <c r="I12" s="44">
        <v>2</v>
      </c>
      <c r="J12" s="44">
        <v>4</v>
      </c>
      <c r="K12" s="44">
        <v>1</v>
      </c>
      <c r="L12" s="44">
        <v>1</v>
      </c>
      <c r="M12" s="45">
        <v>3</v>
      </c>
      <c r="N12" s="46">
        <v>0</v>
      </c>
    </row>
    <row r="13" spans="1:15" ht="19.8">
      <c r="A13" s="219" t="s">
        <v>112</v>
      </c>
      <c r="B13" s="194">
        <v>13</v>
      </c>
      <c r="C13" s="195">
        <v>1056</v>
      </c>
      <c r="D13" s="195">
        <v>892</v>
      </c>
      <c r="E13" s="195">
        <v>1104</v>
      </c>
      <c r="F13" s="22">
        <f t="shared" si="0"/>
        <v>1996</v>
      </c>
      <c r="G13" s="43">
        <v>11</v>
      </c>
      <c r="H13" s="44">
        <v>19</v>
      </c>
      <c r="I13" s="44">
        <v>0</v>
      </c>
      <c r="J13" s="44">
        <v>6</v>
      </c>
      <c r="K13" s="44">
        <v>1</v>
      </c>
      <c r="L13" s="44">
        <v>2</v>
      </c>
      <c r="M13" s="45">
        <v>2</v>
      </c>
      <c r="N13" s="46">
        <v>1</v>
      </c>
    </row>
    <row r="14" spans="1:15" ht="19.8">
      <c r="A14" s="219" t="s">
        <v>113</v>
      </c>
      <c r="B14" s="194">
        <v>9</v>
      </c>
      <c r="C14" s="195">
        <v>425</v>
      </c>
      <c r="D14" s="195">
        <v>369</v>
      </c>
      <c r="E14" s="195">
        <v>482</v>
      </c>
      <c r="F14" s="22">
        <f t="shared" si="0"/>
        <v>851</v>
      </c>
      <c r="G14" s="43">
        <v>3</v>
      </c>
      <c r="H14" s="44">
        <v>2</v>
      </c>
      <c r="I14" s="44">
        <v>2</v>
      </c>
      <c r="J14" s="44">
        <v>2</v>
      </c>
      <c r="K14" s="44">
        <v>1</v>
      </c>
      <c r="L14" s="44">
        <v>3</v>
      </c>
      <c r="M14" s="45">
        <v>1</v>
      </c>
      <c r="N14" s="46">
        <v>0</v>
      </c>
    </row>
    <row r="15" spans="1:15" ht="19.8">
      <c r="A15" s="219" t="s">
        <v>114</v>
      </c>
      <c r="B15" s="194">
        <v>11</v>
      </c>
      <c r="C15" s="195">
        <v>491</v>
      </c>
      <c r="D15" s="195">
        <v>487</v>
      </c>
      <c r="E15" s="195">
        <v>580</v>
      </c>
      <c r="F15" s="22">
        <f t="shared" si="0"/>
        <v>1067</v>
      </c>
      <c r="G15" s="43">
        <v>12</v>
      </c>
      <c r="H15" s="44">
        <v>4</v>
      </c>
      <c r="I15" s="44">
        <v>5</v>
      </c>
      <c r="J15" s="44">
        <v>0</v>
      </c>
      <c r="K15" s="44">
        <v>0</v>
      </c>
      <c r="L15" s="44">
        <v>1</v>
      </c>
      <c r="M15" s="45">
        <v>0</v>
      </c>
      <c r="N15" s="46">
        <v>0</v>
      </c>
    </row>
    <row r="16" spans="1:15" ht="19.8">
      <c r="A16" s="219" t="s">
        <v>115</v>
      </c>
      <c r="B16" s="194">
        <v>13</v>
      </c>
      <c r="C16" s="195">
        <v>579</v>
      </c>
      <c r="D16" s="195">
        <v>623</v>
      </c>
      <c r="E16" s="195">
        <v>466</v>
      </c>
      <c r="F16" s="22">
        <f t="shared" si="0"/>
        <v>1089</v>
      </c>
      <c r="G16" s="43">
        <v>3</v>
      </c>
      <c r="H16" s="44">
        <v>5</v>
      </c>
      <c r="I16" s="44">
        <v>5</v>
      </c>
      <c r="J16" s="44">
        <v>1</v>
      </c>
      <c r="K16" s="44">
        <v>0</v>
      </c>
      <c r="L16" s="44">
        <v>2</v>
      </c>
      <c r="M16" s="45">
        <v>0</v>
      </c>
      <c r="N16" s="46">
        <v>0</v>
      </c>
    </row>
    <row r="17" spans="1:16" ht="19.8">
      <c r="A17" s="219" t="s">
        <v>116</v>
      </c>
      <c r="B17" s="194">
        <v>9</v>
      </c>
      <c r="C17" s="195">
        <v>486</v>
      </c>
      <c r="D17" s="195">
        <v>514</v>
      </c>
      <c r="E17" s="195">
        <v>559</v>
      </c>
      <c r="F17" s="22">
        <f t="shared" si="0"/>
        <v>1073</v>
      </c>
      <c r="G17" s="43">
        <v>7</v>
      </c>
      <c r="H17" s="44">
        <v>2</v>
      </c>
      <c r="I17" s="44">
        <v>0</v>
      </c>
      <c r="J17" s="44">
        <v>1</v>
      </c>
      <c r="K17" s="44">
        <v>2</v>
      </c>
      <c r="L17" s="44">
        <v>1</v>
      </c>
      <c r="M17" s="45">
        <v>2</v>
      </c>
      <c r="N17" s="46">
        <v>0</v>
      </c>
    </row>
    <row r="18" spans="1:16" ht="19.8">
      <c r="A18" s="219" t="s">
        <v>117</v>
      </c>
      <c r="B18" s="194">
        <v>18</v>
      </c>
      <c r="C18" s="195">
        <v>784</v>
      </c>
      <c r="D18" s="195">
        <v>777</v>
      </c>
      <c r="E18" s="195">
        <v>940</v>
      </c>
      <c r="F18" s="22">
        <f t="shared" si="0"/>
        <v>1717</v>
      </c>
      <c r="G18" s="43">
        <v>6</v>
      </c>
      <c r="H18" s="44">
        <v>11</v>
      </c>
      <c r="I18" s="44">
        <v>1</v>
      </c>
      <c r="J18" s="44">
        <v>0</v>
      </c>
      <c r="K18" s="44">
        <v>0</v>
      </c>
      <c r="L18" s="44">
        <v>1</v>
      </c>
      <c r="M18" s="45">
        <v>0</v>
      </c>
      <c r="N18" s="46">
        <v>0</v>
      </c>
    </row>
    <row r="19" spans="1:16" ht="19.8">
      <c r="A19" s="219" t="s">
        <v>118</v>
      </c>
      <c r="B19" s="194">
        <v>11</v>
      </c>
      <c r="C19" s="195">
        <v>611</v>
      </c>
      <c r="D19" s="195">
        <v>531</v>
      </c>
      <c r="E19" s="195">
        <v>650</v>
      </c>
      <c r="F19" s="22">
        <f t="shared" si="0"/>
        <v>1181</v>
      </c>
      <c r="G19" s="43">
        <v>7</v>
      </c>
      <c r="H19" s="44">
        <v>9</v>
      </c>
      <c r="I19" s="44">
        <v>0</v>
      </c>
      <c r="J19" s="44">
        <v>0</v>
      </c>
      <c r="K19" s="44">
        <v>0</v>
      </c>
      <c r="L19" s="44">
        <v>0</v>
      </c>
      <c r="M19" s="45">
        <v>2</v>
      </c>
      <c r="N19" s="46">
        <v>0</v>
      </c>
    </row>
    <row r="20" spans="1:16" ht="19.8">
      <c r="A20" s="219" t="s">
        <v>119</v>
      </c>
      <c r="B20" s="194">
        <v>9</v>
      </c>
      <c r="C20" s="195">
        <v>519</v>
      </c>
      <c r="D20" s="195">
        <v>530</v>
      </c>
      <c r="E20" s="195">
        <v>591</v>
      </c>
      <c r="F20" s="22">
        <f t="shared" si="0"/>
        <v>1121</v>
      </c>
      <c r="G20" s="43">
        <v>2</v>
      </c>
      <c r="H20" s="44">
        <v>4</v>
      </c>
      <c r="I20" s="44">
        <v>0</v>
      </c>
      <c r="J20" s="44">
        <v>0</v>
      </c>
      <c r="K20" s="44">
        <v>0</v>
      </c>
      <c r="L20" s="44">
        <v>2</v>
      </c>
      <c r="M20" s="45">
        <v>2</v>
      </c>
      <c r="N20" s="46">
        <v>0</v>
      </c>
    </row>
    <row r="21" spans="1:16" ht="19.8">
      <c r="A21" s="219" t="s">
        <v>120</v>
      </c>
      <c r="B21" s="194">
        <v>19</v>
      </c>
      <c r="C21" s="195">
        <v>864</v>
      </c>
      <c r="D21" s="195">
        <v>856</v>
      </c>
      <c r="E21" s="195">
        <v>954</v>
      </c>
      <c r="F21" s="22">
        <f t="shared" si="0"/>
        <v>1810</v>
      </c>
      <c r="G21" s="43">
        <v>7</v>
      </c>
      <c r="H21" s="44">
        <v>6</v>
      </c>
      <c r="I21" s="44">
        <v>1</v>
      </c>
      <c r="J21" s="44">
        <v>3</v>
      </c>
      <c r="K21" s="44">
        <v>2</v>
      </c>
      <c r="L21" s="44">
        <v>1</v>
      </c>
      <c r="M21" s="45">
        <v>3</v>
      </c>
      <c r="N21" s="46">
        <v>0</v>
      </c>
    </row>
    <row r="22" spans="1:16" ht="19.8">
      <c r="A22" s="219" t="s">
        <v>121</v>
      </c>
      <c r="B22" s="194">
        <v>13</v>
      </c>
      <c r="C22" s="195">
        <v>557</v>
      </c>
      <c r="D22" s="195">
        <v>558</v>
      </c>
      <c r="E22" s="195">
        <v>615</v>
      </c>
      <c r="F22" s="22">
        <f t="shared" si="0"/>
        <v>1173</v>
      </c>
      <c r="G22" s="43">
        <v>2</v>
      </c>
      <c r="H22" s="44">
        <v>5</v>
      </c>
      <c r="I22" s="44">
        <v>0</v>
      </c>
      <c r="J22" s="44">
        <v>0</v>
      </c>
      <c r="K22" s="44">
        <v>0</v>
      </c>
      <c r="L22" s="44">
        <v>1</v>
      </c>
      <c r="M22" s="45">
        <v>0</v>
      </c>
      <c r="N22" s="46">
        <v>0</v>
      </c>
      <c r="O22" s="35"/>
      <c r="P22" s="35"/>
    </row>
    <row r="23" spans="1:16" ht="19.8">
      <c r="A23" s="219" t="s">
        <v>122</v>
      </c>
      <c r="B23" s="194">
        <v>14</v>
      </c>
      <c r="C23" s="195">
        <v>505</v>
      </c>
      <c r="D23" s="195">
        <v>490</v>
      </c>
      <c r="E23" s="195">
        <v>542</v>
      </c>
      <c r="F23" s="22">
        <f t="shared" si="0"/>
        <v>1032</v>
      </c>
      <c r="G23" s="43">
        <v>4</v>
      </c>
      <c r="H23" s="44">
        <v>4</v>
      </c>
      <c r="I23" s="44">
        <v>2</v>
      </c>
      <c r="J23" s="44">
        <v>1</v>
      </c>
      <c r="K23" s="44">
        <v>0</v>
      </c>
      <c r="L23" s="44">
        <v>0</v>
      </c>
      <c r="M23" s="45">
        <v>3</v>
      </c>
      <c r="N23" s="46">
        <v>0</v>
      </c>
    </row>
    <row r="24" spans="1:16" ht="19.8">
      <c r="A24" s="219" t="s">
        <v>123</v>
      </c>
      <c r="B24" s="194">
        <v>17</v>
      </c>
      <c r="C24" s="195">
        <v>582</v>
      </c>
      <c r="D24" s="195">
        <v>603</v>
      </c>
      <c r="E24" s="195">
        <v>694</v>
      </c>
      <c r="F24" s="22">
        <f t="shared" si="0"/>
        <v>1297</v>
      </c>
      <c r="G24" s="43">
        <v>5</v>
      </c>
      <c r="H24" s="44">
        <v>2</v>
      </c>
      <c r="I24" s="44">
        <v>1</v>
      </c>
      <c r="J24" s="44">
        <v>1</v>
      </c>
      <c r="K24" s="44">
        <v>0</v>
      </c>
      <c r="L24" s="44">
        <v>0</v>
      </c>
      <c r="M24" s="45">
        <v>1</v>
      </c>
      <c r="N24" s="46">
        <v>1</v>
      </c>
    </row>
    <row r="25" spans="1:16" ht="19.8">
      <c r="A25" s="218" t="s">
        <v>87</v>
      </c>
      <c r="B25" s="22">
        <f t="shared" ref="B25:N25" si="1">SUM(B5:B24)</f>
        <v>261</v>
      </c>
      <c r="C25" s="22">
        <f t="shared" si="1"/>
        <v>12915</v>
      </c>
      <c r="D25" s="22">
        <f t="shared" si="1"/>
        <v>12708</v>
      </c>
      <c r="E25" s="22">
        <f t="shared" si="1"/>
        <v>14193</v>
      </c>
      <c r="F25" s="22">
        <f t="shared" si="1"/>
        <v>26901</v>
      </c>
      <c r="G25" s="22">
        <f t="shared" si="1"/>
        <v>127</v>
      </c>
      <c r="H25" s="22">
        <f t="shared" si="1"/>
        <v>116</v>
      </c>
      <c r="I25" s="22">
        <f t="shared" si="1"/>
        <v>24</v>
      </c>
      <c r="J25" s="22">
        <f t="shared" si="1"/>
        <v>24</v>
      </c>
      <c r="K25" s="22">
        <f t="shared" si="1"/>
        <v>10</v>
      </c>
      <c r="L25" s="22">
        <f t="shared" si="1"/>
        <v>28</v>
      </c>
      <c r="M25" s="23">
        <f t="shared" si="1"/>
        <v>26</v>
      </c>
      <c r="N25" s="26">
        <f t="shared" si="1"/>
        <v>4</v>
      </c>
    </row>
    <row r="26" spans="1:16" s="3" customFormat="1" ht="26.25" customHeight="1">
      <c r="A26" s="230" t="s">
        <v>8</v>
      </c>
      <c r="B26" s="231"/>
      <c r="C26" s="61">
        <f>C25</f>
        <v>12915</v>
      </c>
      <c r="D26" s="61" t="s">
        <v>0</v>
      </c>
      <c r="E26" s="61" t="s">
        <v>9</v>
      </c>
      <c r="F26" s="61"/>
      <c r="G26" s="61">
        <f>F25</f>
        <v>26901</v>
      </c>
      <c r="H26" s="61" t="s">
        <v>10</v>
      </c>
      <c r="I26" s="61"/>
      <c r="J26" s="61"/>
      <c r="K26" s="61" t="s">
        <v>131</v>
      </c>
      <c r="L26" s="61"/>
      <c r="M26" s="68"/>
      <c r="N26" s="69"/>
      <c r="O26" s="15"/>
    </row>
    <row r="27" spans="1:16" s="3" customFormat="1" ht="26.25" customHeight="1">
      <c r="A27" s="230" t="s">
        <v>85</v>
      </c>
      <c r="B27" s="231"/>
      <c r="C27" s="62" t="str">
        <f ca="1">INDIRECT(H27,TRUE)</f>
        <v>新生</v>
      </c>
      <c r="D27" s="144" t="s">
        <v>73</v>
      </c>
      <c r="E27" s="145">
        <f>MAX(C5:C24)</f>
        <v>1932</v>
      </c>
      <c r="F27" s="146">
        <f>MAX(F5:F24)</f>
        <v>4099</v>
      </c>
      <c r="G27" s="198"/>
      <c r="H27" s="149" t="str">
        <f>ADDRESS(MATCH(MAX(F5:F24),F5:F24,0)+4,1)</f>
        <v>$A$10</v>
      </c>
      <c r="I27" s="198"/>
      <c r="J27" s="198"/>
      <c r="K27" s="198"/>
      <c r="L27" s="198"/>
      <c r="M27" s="142"/>
      <c r="N27" s="143"/>
    </row>
    <row r="28" spans="1:16" s="3" customFormat="1" ht="26.25" customHeight="1">
      <c r="A28" s="230" t="s">
        <v>86</v>
      </c>
      <c r="B28" s="231"/>
      <c r="C28" s="196" t="str">
        <f ca="1">INDIRECT(H28,TRUE)</f>
        <v>三川</v>
      </c>
      <c r="D28" s="197" t="s">
        <v>73</v>
      </c>
      <c r="E28" s="147" t="s">
        <v>135</v>
      </c>
      <c r="F28" s="148">
        <f>MIN(F5:F24)</f>
        <v>738</v>
      </c>
      <c r="G28" s="198"/>
      <c r="H28" s="149" t="str">
        <f>ADDRESS(MATCH(MIN(F5:F24),F5:F24,0)+4,1)</f>
        <v>$A$5</v>
      </c>
      <c r="I28" s="198"/>
      <c r="J28" s="198"/>
      <c r="K28" s="198"/>
      <c r="L28" s="198"/>
      <c r="M28" s="142"/>
      <c r="N28" s="143"/>
    </row>
    <row r="29" spans="1:16" s="4" customFormat="1" ht="24.9" customHeight="1">
      <c r="A29" s="236" t="s">
        <v>11</v>
      </c>
      <c r="B29" s="237"/>
      <c r="C29" s="226">
        <f>SUM(G29:G30)</f>
        <v>97</v>
      </c>
      <c r="D29" s="228" t="s">
        <v>10</v>
      </c>
      <c r="E29" s="198" t="s">
        <v>12</v>
      </c>
      <c r="F29" s="198"/>
      <c r="G29" s="198">
        <v>56</v>
      </c>
      <c r="H29" s="198" t="s">
        <v>10</v>
      </c>
      <c r="I29" s="198"/>
      <c r="J29" s="198"/>
      <c r="K29" s="81"/>
      <c r="L29" s="81"/>
      <c r="M29" s="82"/>
      <c r="N29" s="83"/>
      <c r="O29" s="16"/>
    </row>
    <row r="30" spans="1:16" s="5" customFormat="1" ht="24.9" customHeight="1">
      <c r="A30" s="238"/>
      <c r="B30" s="239"/>
      <c r="C30" s="227"/>
      <c r="D30" s="229"/>
      <c r="E30" s="89" t="s">
        <v>13</v>
      </c>
      <c r="F30" s="89"/>
      <c r="G30" s="89">
        <v>41</v>
      </c>
      <c r="H30" s="89" t="s">
        <v>10</v>
      </c>
      <c r="I30" s="89"/>
      <c r="J30" s="89"/>
      <c r="K30" s="90"/>
      <c r="L30" s="90"/>
      <c r="M30" s="91"/>
      <c r="N30" s="92"/>
      <c r="O30" s="17"/>
    </row>
    <row r="31" spans="1:16" s="5" customFormat="1" ht="24.9" customHeight="1">
      <c r="A31" s="236" t="s">
        <v>18</v>
      </c>
      <c r="B31" s="240"/>
      <c r="C31" s="243">
        <f>K25</f>
        <v>10</v>
      </c>
      <c r="D31" s="243" t="s">
        <v>10</v>
      </c>
      <c r="E31" s="204" t="s">
        <v>81</v>
      </c>
      <c r="F31" s="198"/>
      <c r="G31" s="198"/>
      <c r="H31" s="198"/>
      <c r="I31" s="198"/>
      <c r="J31" s="198"/>
      <c r="K31" s="205"/>
      <c r="L31" s="205"/>
      <c r="M31" s="206"/>
      <c r="N31" s="207"/>
      <c r="O31" s="17"/>
    </row>
    <row r="32" spans="1:16" s="6" customFormat="1" ht="24.9" customHeight="1">
      <c r="A32" s="241"/>
      <c r="B32" s="242"/>
      <c r="C32" s="244"/>
      <c r="D32" s="244"/>
      <c r="E32" s="70" t="s">
        <v>89</v>
      </c>
      <c r="F32" s="202"/>
      <c r="G32" s="202"/>
      <c r="H32" s="202"/>
      <c r="I32" s="202"/>
      <c r="J32" s="202"/>
      <c r="K32" s="202"/>
      <c r="L32" s="202"/>
      <c r="M32" s="202"/>
      <c r="N32" s="203"/>
    </row>
    <row r="33" spans="1:15" s="7" customFormat="1" ht="26.25" customHeight="1">
      <c r="A33" s="230" t="s">
        <v>16</v>
      </c>
      <c r="B33" s="231"/>
      <c r="C33" s="61">
        <f>L25</f>
        <v>28</v>
      </c>
      <c r="D33" s="61" t="s">
        <v>10</v>
      </c>
      <c r="E33" s="61"/>
      <c r="F33" s="61"/>
      <c r="G33" s="62"/>
      <c r="H33" s="61"/>
      <c r="I33" s="61"/>
      <c r="J33" s="61"/>
      <c r="K33" s="63"/>
      <c r="L33" s="63"/>
      <c r="M33" s="64"/>
      <c r="N33" s="65"/>
      <c r="O33" s="18"/>
    </row>
    <row r="34" spans="1:15" s="8" customFormat="1" ht="26.25" customHeight="1">
      <c r="A34" s="230" t="s">
        <v>14</v>
      </c>
      <c r="B34" s="231"/>
      <c r="C34" s="61">
        <f>M25</f>
        <v>26</v>
      </c>
      <c r="D34" s="61" t="s">
        <v>25</v>
      </c>
      <c r="E34" s="61" t="s">
        <v>136</v>
      </c>
      <c r="F34" s="61"/>
      <c r="G34" s="61"/>
      <c r="H34" s="61"/>
      <c r="I34" s="61"/>
      <c r="J34" s="61"/>
      <c r="K34" s="63"/>
      <c r="L34" s="63"/>
      <c r="M34" s="64"/>
      <c r="N34" s="65"/>
      <c r="O34" s="19"/>
    </row>
    <row r="35" spans="1:15" s="9" customFormat="1" ht="26.25" customHeight="1">
      <c r="A35" s="230" t="s">
        <v>15</v>
      </c>
      <c r="B35" s="231"/>
      <c r="C35" s="61">
        <f>N25</f>
        <v>4</v>
      </c>
      <c r="D35" s="61" t="s">
        <v>25</v>
      </c>
      <c r="E35" s="61" t="s">
        <v>90</v>
      </c>
      <c r="F35" s="61"/>
      <c r="G35" s="61"/>
      <c r="H35" s="61"/>
      <c r="I35" s="61"/>
      <c r="J35" s="61"/>
      <c r="K35" s="63"/>
      <c r="L35" s="63"/>
      <c r="M35" s="64"/>
      <c r="N35" s="65"/>
      <c r="O35" s="20"/>
    </row>
    <row r="36" spans="1:15" s="7" customFormat="1" ht="26.25" customHeight="1">
      <c r="A36" s="230" t="s">
        <v>84</v>
      </c>
      <c r="B36" s="231"/>
      <c r="C36" s="61">
        <f>G25</f>
        <v>127</v>
      </c>
      <c r="D36" s="72" t="s">
        <v>10</v>
      </c>
      <c r="E36" s="61" t="s">
        <v>17</v>
      </c>
      <c r="F36" s="61"/>
      <c r="G36" s="61">
        <f>H25</f>
        <v>116</v>
      </c>
      <c r="H36" s="72" t="s">
        <v>10</v>
      </c>
      <c r="I36" s="61"/>
      <c r="J36" s="61"/>
      <c r="K36" s="63"/>
      <c r="L36" s="63"/>
      <c r="M36" s="64"/>
      <c r="N36" s="65"/>
      <c r="O36" s="18"/>
    </row>
    <row r="37" spans="1:15" s="10" customFormat="1" ht="26.25" customHeight="1" thickBot="1">
      <c r="A37" s="234" t="str">
        <f>IF(C37&gt;0," 本月戶數增加","本月戶數減少")</f>
        <v xml:space="preserve"> 本月戶數增加</v>
      </c>
      <c r="B37" s="235"/>
      <c r="C37" s="73">
        <f>C25-'10904'!C25</f>
        <v>7</v>
      </c>
      <c r="D37" s="220" t="str">
        <f>IF(E37&gt;0,"男增加","男減少")</f>
        <v>男減少</v>
      </c>
      <c r="E37" s="74">
        <f>D25-'10904'!D25</f>
        <v>-15</v>
      </c>
      <c r="F37" s="75" t="str">
        <f>IF(G37&gt;0,"女增加","女減少")</f>
        <v>女增加</v>
      </c>
      <c r="G37" s="74">
        <f>E25-'10904'!E25</f>
        <v>8</v>
      </c>
      <c r="H37" s="76"/>
      <c r="I37" s="235" t="str">
        <f>IF(K37&gt;0,"總人口數增加","總人口數減少")</f>
        <v>總人口數減少</v>
      </c>
      <c r="J37" s="235"/>
      <c r="K37" s="74">
        <f>F25-'10904'!F25</f>
        <v>-7</v>
      </c>
      <c r="L37" s="76"/>
      <c r="M37" s="77"/>
      <c r="N37" s="78"/>
    </row>
    <row r="38" spans="1:15">
      <c r="C38" s="2"/>
    </row>
  </sheetData>
  <mergeCells count="28">
    <mergeCell ref="A28:B28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26:B26"/>
    <mergeCell ref="A27:B27"/>
    <mergeCell ref="I37:J37"/>
    <mergeCell ref="A29:B30"/>
    <mergeCell ref="C29:C30"/>
    <mergeCell ref="D29:D30"/>
    <mergeCell ref="A31:B32"/>
    <mergeCell ref="C31:C32"/>
    <mergeCell ref="D31:D32"/>
    <mergeCell ref="A33:B33"/>
    <mergeCell ref="A34:B34"/>
    <mergeCell ref="A35:B35"/>
    <mergeCell ref="A36:B36"/>
    <mergeCell ref="A37:B37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  <col min="15" max="15" width="9" style="2"/>
  </cols>
  <sheetData>
    <row r="1" spans="1:15" ht="44.25" customHeight="1">
      <c r="A1" s="222" t="s">
        <v>93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50" t="s">
        <v>98</v>
      </c>
      <c r="L2" s="250"/>
      <c r="M2" s="250"/>
      <c r="N2" s="250"/>
    </row>
    <row r="3" spans="1:15" ht="19.8">
      <c r="A3" s="251" t="s">
        <v>65</v>
      </c>
      <c r="B3" s="252" t="s">
        <v>66</v>
      </c>
      <c r="C3" s="252" t="s">
        <v>26</v>
      </c>
      <c r="D3" s="190" t="s">
        <v>10</v>
      </c>
      <c r="E3" s="191" t="s">
        <v>79</v>
      </c>
      <c r="F3" s="192" t="s">
        <v>80</v>
      </c>
      <c r="G3" s="252" t="s">
        <v>27</v>
      </c>
      <c r="H3" s="252" t="s">
        <v>28</v>
      </c>
      <c r="I3" s="252" t="s">
        <v>29</v>
      </c>
      <c r="J3" s="252" t="s">
        <v>30</v>
      </c>
      <c r="K3" s="252" t="s">
        <v>31</v>
      </c>
      <c r="L3" s="252" t="s">
        <v>32</v>
      </c>
      <c r="M3" s="253" t="s">
        <v>76</v>
      </c>
      <c r="N3" s="254" t="s">
        <v>77</v>
      </c>
    </row>
    <row r="4" spans="1:15" s="1" customFormat="1" ht="19.8">
      <c r="A4" s="233"/>
      <c r="B4" s="225"/>
      <c r="C4" s="225"/>
      <c r="D4" s="21" t="s">
        <v>33</v>
      </c>
      <c r="E4" s="21" t="s">
        <v>34</v>
      </c>
      <c r="F4" s="21" t="s">
        <v>67</v>
      </c>
      <c r="G4" s="225"/>
      <c r="H4" s="225"/>
      <c r="I4" s="225"/>
      <c r="J4" s="225"/>
      <c r="K4" s="225"/>
      <c r="L4" s="225"/>
      <c r="M4" s="246"/>
      <c r="N4" s="248"/>
      <c r="O4" s="14"/>
    </row>
    <row r="5" spans="1:15" ht="19.8">
      <c r="A5" s="219" t="s">
        <v>104</v>
      </c>
      <c r="B5" s="193">
        <v>9</v>
      </c>
      <c r="C5" s="195">
        <v>343</v>
      </c>
      <c r="D5" s="195">
        <v>364</v>
      </c>
      <c r="E5" s="195">
        <v>373</v>
      </c>
      <c r="F5" s="22">
        <f t="shared" ref="F5:F24" si="0">SUM(D5:E5)</f>
        <v>737</v>
      </c>
      <c r="G5" s="43">
        <v>2</v>
      </c>
      <c r="H5" s="44">
        <v>3</v>
      </c>
      <c r="I5" s="44">
        <v>0</v>
      </c>
      <c r="J5" s="44">
        <v>0</v>
      </c>
      <c r="K5" s="44">
        <v>0</v>
      </c>
      <c r="L5" s="44">
        <v>0</v>
      </c>
      <c r="M5" s="45">
        <v>0</v>
      </c>
      <c r="N5" s="46">
        <v>0</v>
      </c>
    </row>
    <row r="6" spans="1:15" ht="19.8">
      <c r="A6" s="219" t="s">
        <v>105</v>
      </c>
      <c r="B6" s="194">
        <v>9</v>
      </c>
      <c r="C6" s="195">
        <v>518</v>
      </c>
      <c r="D6" s="195">
        <v>542</v>
      </c>
      <c r="E6" s="195">
        <v>580</v>
      </c>
      <c r="F6" s="22">
        <f t="shared" si="0"/>
        <v>1122</v>
      </c>
      <c r="G6" s="43">
        <v>0</v>
      </c>
      <c r="H6" s="44">
        <v>13</v>
      </c>
      <c r="I6" s="44">
        <v>0</v>
      </c>
      <c r="J6" s="44">
        <v>0</v>
      </c>
      <c r="K6" s="44">
        <v>1</v>
      </c>
      <c r="L6" s="44">
        <v>1</v>
      </c>
      <c r="M6" s="45">
        <v>2</v>
      </c>
      <c r="N6" s="46">
        <v>0</v>
      </c>
    </row>
    <row r="7" spans="1:15" ht="19.8">
      <c r="A7" s="219" t="s">
        <v>106</v>
      </c>
      <c r="B7" s="194">
        <v>17</v>
      </c>
      <c r="C7" s="195">
        <v>687</v>
      </c>
      <c r="D7" s="195">
        <v>718</v>
      </c>
      <c r="E7" s="195">
        <v>758</v>
      </c>
      <c r="F7" s="22">
        <f t="shared" si="0"/>
        <v>1476</v>
      </c>
      <c r="G7" s="43">
        <v>4</v>
      </c>
      <c r="H7" s="44">
        <v>7</v>
      </c>
      <c r="I7" s="44">
        <v>1</v>
      </c>
      <c r="J7" s="44">
        <v>0</v>
      </c>
      <c r="K7" s="44">
        <v>0</v>
      </c>
      <c r="L7" s="44">
        <v>1</v>
      </c>
      <c r="M7" s="45">
        <v>1</v>
      </c>
      <c r="N7" s="46">
        <v>0</v>
      </c>
    </row>
    <row r="8" spans="1:15" ht="19.8">
      <c r="A8" s="219" t="s">
        <v>107</v>
      </c>
      <c r="B8" s="194">
        <v>8</v>
      </c>
      <c r="C8" s="195">
        <v>416</v>
      </c>
      <c r="D8" s="195">
        <v>423</v>
      </c>
      <c r="E8" s="195">
        <v>489</v>
      </c>
      <c r="F8" s="22">
        <f t="shared" si="0"/>
        <v>912</v>
      </c>
      <c r="G8" s="43">
        <v>8</v>
      </c>
      <c r="H8" s="44">
        <v>2</v>
      </c>
      <c r="I8" s="44">
        <v>0</v>
      </c>
      <c r="J8" s="44">
        <v>1</v>
      </c>
      <c r="K8" s="44">
        <v>0</v>
      </c>
      <c r="L8" s="44">
        <v>1</v>
      </c>
      <c r="M8" s="45">
        <v>0</v>
      </c>
      <c r="N8" s="46">
        <v>0</v>
      </c>
    </row>
    <row r="9" spans="1:15" ht="19.8">
      <c r="A9" s="219" t="s">
        <v>108</v>
      </c>
      <c r="B9" s="194">
        <v>12</v>
      </c>
      <c r="C9" s="195">
        <v>520</v>
      </c>
      <c r="D9" s="195">
        <v>500</v>
      </c>
      <c r="E9" s="195">
        <v>559</v>
      </c>
      <c r="F9" s="22">
        <f t="shared" si="0"/>
        <v>1059</v>
      </c>
      <c r="G9" s="43">
        <v>1</v>
      </c>
      <c r="H9" s="44">
        <v>9</v>
      </c>
      <c r="I9" s="44">
        <v>0</v>
      </c>
      <c r="J9" s="44">
        <v>0</v>
      </c>
      <c r="K9" s="44">
        <v>2</v>
      </c>
      <c r="L9" s="44">
        <v>0</v>
      </c>
      <c r="M9" s="45">
        <v>0</v>
      </c>
      <c r="N9" s="46">
        <v>1</v>
      </c>
    </row>
    <row r="10" spans="1:15" ht="19.8">
      <c r="A10" s="219" t="s">
        <v>109</v>
      </c>
      <c r="B10" s="194">
        <v>28</v>
      </c>
      <c r="C10" s="195">
        <v>1929</v>
      </c>
      <c r="D10" s="195">
        <v>1936</v>
      </c>
      <c r="E10" s="195">
        <v>2156</v>
      </c>
      <c r="F10" s="22">
        <f t="shared" si="0"/>
        <v>4092</v>
      </c>
      <c r="G10" s="43">
        <v>20</v>
      </c>
      <c r="H10" s="44">
        <v>25</v>
      </c>
      <c r="I10" s="44">
        <v>1</v>
      </c>
      <c r="J10" s="44">
        <v>0</v>
      </c>
      <c r="K10" s="44">
        <v>2</v>
      </c>
      <c r="L10" s="44">
        <v>5</v>
      </c>
      <c r="M10" s="45">
        <v>0</v>
      </c>
      <c r="N10" s="46">
        <v>0</v>
      </c>
    </row>
    <row r="11" spans="1:15" ht="19.8">
      <c r="A11" s="219" t="s">
        <v>110</v>
      </c>
      <c r="B11" s="194">
        <v>11</v>
      </c>
      <c r="C11" s="195">
        <v>335</v>
      </c>
      <c r="D11" s="195">
        <v>384</v>
      </c>
      <c r="E11" s="195">
        <v>384</v>
      </c>
      <c r="F11" s="22">
        <f t="shared" si="0"/>
        <v>768</v>
      </c>
      <c r="G11" s="43">
        <v>2</v>
      </c>
      <c r="H11" s="44">
        <v>2</v>
      </c>
      <c r="I11" s="44">
        <v>0</v>
      </c>
      <c r="J11" s="44">
        <v>1</v>
      </c>
      <c r="K11" s="44">
        <v>0</v>
      </c>
      <c r="L11" s="44">
        <v>1</v>
      </c>
      <c r="M11" s="45">
        <v>0</v>
      </c>
      <c r="N11" s="46">
        <v>0</v>
      </c>
    </row>
    <row r="12" spans="1:15" ht="19.8">
      <c r="A12" s="219" t="s">
        <v>111</v>
      </c>
      <c r="B12" s="194">
        <v>11</v>
      </c>
      <c r="C12" s="195">
        <v>696</v>
      </c>
      <c r="D12" s="195">
        <v>591</v>
      </c>
      <c r="E12" s="195">
        <v>703</v>
      </c>
      <c r="F12" s="22">
        <f t="shared" si="0"/>
        <v>1294</v>
      </c>
      <c r="G12" s="43">
        <v>9</v>
      </c>
      <c r="H12" s="44">
        <v>13</v>
      </c>
      <c r="I12" s="44">
        <v>1</v>
      </c>
      <c r="J12" s="44">
        <v>1</v>
      </c>
      <c r="K12" s="44">
        <v>0</v>
      </c>
      <c r="L12" s="44">
        <v>2</v>
      </c>
      <c r="M12" s="45">
        <v>0</v>
      </c>
      <c r="N12" s="46">
        <v>0</v>
      </c>
    </row>
    <row r="13" spans="1:15" ht="19.8">
      <c r="A13" s="219" t="s">
        <v>112</v>
      </c>
      <c r="B13" s="194">
        <v>13</v>
      </c>
      <c r="C13" s="195">
        <v>1054</v>
      </c>
      <c r="D13" s="195">
        <v>892</v>
      </c>
      <c r="E13" s="195">
        <v>1097</v>
      </c>
      <c r="F13" s="22">
        <f t="shared" si="0"/>
        <v>1989</v>
      </c>
      <c r="G13" s="43">
        <v>12</v>
      </c>
      <c r="H13" s="44">
        <v>18</v>
      </c>
      <c r="I13" s="44">
        <v>0</v>
      </c>
      <c r="J13" s="44">
        <v>2</v>
      </c>
      <c r="K13" s="44">
        <v>2</v>
      </c>
      <c r="L13" s="44">
        <v>1</v>
      </c>
      <c r="M13" s="45">
        <v>0</v>
      </c>
      <c r="N13" s="46">
        <v>0</v>
      </c>
    </row>
    <row r="14" spans="1:15" ht="19.8">
      <c r="A14" s="219" t="s">
        <v>113</v>
      </c>
      <c r="B14" s="194">
        <v>9</v>
      </c>
      <c r="C14" s="195">
        <v>426</v>
      </c>
      <c r="D14" s="195">
        <v>369</v>
      </c>
      <c r="E14" s="195">
        <v>483</v>
      </c>
      <c r="F14" s="22">
        <f t="shared" si="0"/>
        <v>852</v>
      </c>
      <c r="G14" s="43">
        <v>1</v>
      </c>
      <c r="H14" s="44">
        <v>3</v>
      </c>
      <c r="I14" s="44">
        <v>3</v>
      </c>
      <c r="J14" s="44">
        <v>0</v>
      </c>
      <c r="K14" s="44">
        <v>0</v>
      </c>
      <c r="L14" s="44">
        <v>0</v>
      </c>
      <c r="M14" s="45">
        <v>0</v>
      </c>
      <c r="N14" s="46">
        <v>0</v>
      </c>
    </row>
    <row r="15" spans="1:15" ht="19.8">
      <c r="A15" s="219" t="s">
        <v>114</v>
      </c>
      <c r="B15" s="194">
        <v>11</v>
      </c>
      <c r="C15" s="195">
        <v>491</v>
      </c>
      <c r="D15" s="195">
        <v>488</v>
      </c>
      <c r="E15" s="195">
        <v>582</v>
      </c>
      <c r="F15" s="22">
        <f t="shared" si="0"/>
        <v>1070</v>
      </c>
      <c r="G15" s="43">
        <v>7</v>
      </c>
      <c r="H15" s="44">
        <v>5</v>
      </c>
      <c r="I15" s="44">
        <v>3</v>
      </c>
      <c r="J15" s="44">
        <v>1</v>
      </c>
      <c r="K15" s="44">
        <v>0</v>
      </c>
      <c r="L15" s="44">
        <v>1</v>
      </c>
      <c r="M15" s="45">
        <v>0</v>
      </c>
      <c r="N15" s="46">
        <v>0</v>
      </c>
    </row>
    <row r="16" spans="1:15" ht="19.8">
      <c r="A16" s="219" t="s">
        <v>115</v>
      </c>
      <c r="B16" s="194">
        <v>13</v>
      </c>
      <c r="C16" s="195">
        <v>577</v>
      </c>
      <c r="D16" s="195">
        <v>627</v>
      </c>
      <c r="E16" s="195">
        <v>466</v>
      </c>
      <c r="F16" s="22">
        <f t="shared" si="0"/>
        <v>1093</v>
      </c>
      <c r="G16" s="43">
        <v>9</v>
      </c>
      <c r="H16" s="44">
        <v>5</v>
      </c>
      <c r="I16" s="44">
        <v>1</v>
      </c>
      <c r="J16" s="44">
        <v>1</v>
      </c>
      <c r="K16" s="44">
        <v>1</v>
      </c>
      <c r="L16" s="44">
        <v>1</v>
      </c>
      <c r="M16" s="45">
        <v>1</v>
      </c>
      <c r="N16" s="46">
        <v>0</v>
      </c>
    </row>
    <row r="17" spans="1:16" ht="19.8">
      <c r="A17" s="219" t="s">
        <v>116</v>
      </c>
      <c r="B17" s="194">
        <v>9</v>
      </c>
      <c r="C17" s="195">
        <v>486</v>
      </c>
      <c r="D17" s="195">
        <v>512</v>
      </c>
      <c r="E17" s="195">
        <v>559</v>
      </c>
      <c r="F17" s="22">
        <f t="shared" si="0"/>
        <v>1071</v>
      </c>
      <c r="G17" s="43">
        <v>2</v>
      </c>
      <c r="H17" s="44">
        <v>5</v>
      </c>
      <c r="I17" s="44">
        <v>0</v>
      </c>
      <c r="J17" s="44">
        <v>0</v>
      </c>
      <c r="K17" s="44">
        <v>2</v>
      </c>
      <c r="L17" s="44">
        <v>1</v>
      </c>
      <c r="M17" s="45">
        <v>1</v>
      </c>
      <c r="N17" s="46">
        <v>1</v>
      </c>
    </row>
    <row r="18" spans="1:16" ht="19.8">
      <c r="A18" s="219" t="s">
        <v>117</v>
      </c>
      <c r="B18" s="194">
        <v>18</v>
      </c>
      <c r="C18" s="195">
        <v>786</v>
      </c>
      <c r="D18" s="195">
        <v>775</v>
      </c>
      <c r="E18" s="195">
        <v>934</v>
      </c>
      <c r="F18" s="22">
        <f t="shared" si="0"/>
        <v>1709</v>
      </c>
      <c r="G18" s="43">
        <v>7</v>
      </c>
      <c r="H18" s="44">
        <v>14</v>
      </c>
      <c r="I18" s="44">
        <v>4</v>
      </c>
      <c r="J18" s="44">
        <v>3</v>
      </c>
      <c r="K18" s="44">
        <v>0</v>
      </c>
      <c r="L18" s="44">
        <v>2</v>
      </c>
      <c r="M18" s="45">
        <v>0</v>
      </c>
      <c r="N18" s="46">
        <v>0</v>
      </c>
    </row>
    <row r="19" spans="1:16" ht="19.8">
      <c r="A19" s="219" t="s">
        <v>118</v>
      </c>
      <c r="B19" s="194">
        <v>11</v>
      </c>
      <c r="C19" s="195">
        <v>607</v>
      </c>
      <c r="D19" s="195">
        <v>531</v>
      </c>
      <c r="E19" s="195">
        <v>646</v>
      </c>
      <c r="F19" s="22">
        <f t="shared" si="0"/>
        <v>1177</v>
      </c>
      <c r="G19" s="43">
        <v>4</v>
      </c>
      <c r="H19" s="44">
        <v>7</v>
      </c>
      <c r="I19" s="44">
        <v>0</v>
      </c>
      <c r="J19" s="44">
        <v>1</v>
      </c>
      <c r="K19" s="44">
        <v>0</v>
      </c>
      <c r="L19" s="44">
        <v>0</v>
      </c>
      <c r="M19" s="45">
        <v>1</v>
      </c>
      <c r="N19" s="46">
        <v>1</v>
      </c>
    </row>
    <row r="20" spans="1:16" ht="19.8">
      <c r="A20" s="219" t="s">
        <v>119</v>
      </c>
      <c r="B20" s="194">
        <v>9</v>
      </c>
      <c r="C20" s="195">
        <v>518</v>
      </c>
      <c r="D20" s="195">
        <v>529</v>
      </c>
      <c r="E20" s="195">
        <v>589</v>
      </c>
      <c r="F20" s="22">
        <f t="shared" si="0"/>
        <v>1118</v>
      </c>
      <c r="G20" s="43">
        <v>1</v>
      </c>
      <c r="H20" s="44">
        <v>4</v>
      </c>
      <c r="I20" s="44">
        <v>1</v>
      </c>
      <c r="J20" s="44">
        <v>0</v>
      </c>
      <c r="K20" s="44">
        <v>0</v>
      </c>
      <c r="L20" s="44">
        <v>1</v>
      </c>
      <c r="M20" s="45">
        <v>1</v>
      </c>
      <c r="N20" s="46">
        <v>1</v>
      </c>
    </row>
    <row r="21" spans="1:16" ht="19.8">
      <c r="A21" s="219" t="s">
        <v>120</v>
      </c>
      <c r="B21" s="194">
        <v>19</v>
      </c>
      <c r="C21" s="195">
        <v>864</v>
      </c>
      <c r="D21" s="195">
        <v>851</v>
      </c>
      <c r="E21" s="195">
        <v>952</v>
      </c>
      <c r="F21" s="22">
        <f t="shared" si="0"/>
        <v>1803</v>
      </c>
      <c r="G21" s="43">
        <v>10</v>
      </c>
      <c r="H21" s="44">
        <v>14</v>
      </c>
      <c r="I21" s="44">
        <v>1</v>
      </c>
      <c r="J21" s="44">
        <v>3</v>
      </c>
      <c r="K21" s="44">
        <v>0</v>
      </c>
      <c r="L21" s="44">
        <v>1</v>
      </c>
      <c r="M21" s="45">
        <v>1</v>
      </c>
      <c r="N21" s="46">
        <v>0</v>
      </c>
    </row>
    <row r="22" spans="1:16" ht="19.8">
      <c r="A22" s="219" t="s">
        <v>121</v>
      </c>
      <c r="B22" s="194">
        <v>13</v>
      </c>
      <c r="C22" s="195">
        <v>553</v>
      </c>
      <c r="D22" s="195">
        <v>557</v>
      </c>
      <c r="E22" s="195">
        <v>611</v>
      </c>
      <c r="F22" s="22">
        <f t="shared" si="0"/>
        <v>1168</v>
      </c>
      <c r="G22" s="43">
        <v>4</v>
      </c>
      <c r="H22" s="44">
        <v>8</v>
      </c>
      <c r="I22" s="44">
        <v>2</v>
      </c>
      <c r="J22" s="44">
        <v>1</v>
      </c>
      <c r="K22" s="44">
        <v>1</v>
      </c>
      <c r="L22" s="44">
        <v>3</v>
      </c>
      <c r="M22" s="45">
        <v>1</v>
      </c>
      <c r="N22" s="46">
        <v>0</v>
      </c>
      <c r="O22" s="35"/>
      <c r="P22" s="35"/>
    </row>
    <row r="23" spans="1:16" ht="19.8">
      <c r="A23" s="219" t="s">
        <v>122</v>
      </c>
      <c r="B23" s="194">
        <v>14</v>
      </c>
      <c r="C23" s="195">
        <v>503</v>
      </c>
      <c r="D23" s="195">
        <v>488</v>
      </c>
      <c r="E23" s="195">
        <v>541</v>
      </c>
      <c r="F23" s="22">
        <f t="shared" si="0"/>
        <v>1029</v>
      </c>
      <c r="G23" s="43">
        <v>5</v>
      </c>
      <c r="H23" s="44">
        <v>5</v>
      </c>
      <c r="I23" s="44">
        <v>0</v>
      </c>
      <c r="J23" s="44">
        <v>3</v>
      </c>
      <c r="K23" s="44">
        <v>0</v>
      </c>
      <c r="L23" s="44">
        <v>0</v>
      </c>
      <c r="M23" s="45">
        <v>0</v>
      </c>
      <c r="N23" s="46">
        <v>0</v>
      </c>
    </row>
    <row r="24" spans="1:16" ht="19.8">
      <c r="A24" s="219" t="s">
        <v>123</v>
      </c>
      <c r="B24" s="194">
        <v>17</v>
      </c>
      <c r="C24" s="195">
        <v>582</v>
      </c>
      <c r="D24" s="195">
        <v>602</v>
      </c>
      <c r="E24" s="195">
        <v>692</v>
      </c>
      <c r="F24" s="22">
        <f t="shared" si="0"/>
        <v>1294</v>
      </c>
      <c r="G24" s="43">
        <v>5</v>
      </c>
      <c r="H24" s="44">
        <v>5</v>
      </c>
      <c r="I24" s="44">
        <v>1</v>
      </c>
      <c r="J24" s="44">
        <v>1</v>
      </c>
      <c r="K24" s="44">
        <v>0</v>
      </c>
      <c r="L24" s="44">
        <v>3</v>
      </c>
      <c r="M24" s="45">
        <v>0</v>
      </c>
      <c r="N24" s="46">
        <v>0</v>
      </c>
    </row>
    <row r="25" spans="1:16" ht="19.8">
      <c r="A25" s="218" t="s">
        <v>87</v>
      </c>
      <c r="B25" s="22">
        <f t="shared" ref="B25:N25" si="1">SUM(B5:B24)</f>
        <v>261</v>
      </c>
      <c r="C25" s="22">
        <f t="shared" si="1"/>
        <v>12891</v>
      </c>
      <c r="D25" s="22">
        <f t="shared" si="1"/>
        <v>12679</v>
      </c>
      <c r="E25" s="22">
        <f t="shared" si="1"/>
        <v>14154</v>
      </c>
      <c r="F25" s="22">
        <f t="shared" si="1"/>
        <v>26833</v>
      </c>
      <c r="G25" s="22">
        <f t="shared" si="1"/>
        <v>113</v>
      </c>
      <c r="H25" s="22">
        <f t="shared" si="1"/>
        <v>167</v>
      </c>
      <c r="I25" s="22">
        <f t="shared" si="1"/>
        <v>19</v>
      </c>
      <c r="J25" s="22">
        <f t="shared" si="1"/>
        <v>19</v>
      </c>
      <c r="K25" s="22">
        <f t="shared" si="1"/>
        <v>11</v>
      </c>
      <c r="L25" s="22">
        <f t="shared" si="1"/>
        <v>25</v>
      </c>
      <c r="M25" s="23">
        <f t="shared" si="1"/>
        <v>9</v>
      </c>
      <c r="N25" s="26">
        <f t="shared" si="1"/>
        <v>4</v>
      </c>
    </row>
    <row r="26" spans="1:16" s="3" customFormat="1" ht="26.25" customHeight="1">
      <c r="A26" s="230" t="s">
        <v>35</v>
      </c>
      <c r="B26" s="231"/>
      <c r="C26" s="61">
        <f>C25</f>
        <v>12891</v>
      </c>
      <c r="D26" s="61" t="s">
        <v>36</v>
      </c>
      <c r="E26" s="61" t="s">
        <v>37</v>
      </c>
      <c r="F26" s="61"/>
      <c r="G26" s="61">
        <f>F25</f>
        <v>26833</v>
      </c>
      <c r="H26" s="61" t="s">
        <v>38</v>
      </c>
      <c r="I26" s="61"/>
      <c r="J26" s="61"/>
      <c r="K26" s="61" t="s">
        <v>131</v>
      </c>
      <c r="L26" s="61"/>
      <c r="M26" s="68"/>
      <c r="N26" s="69"/>
      <c r="O26" s="15"/>
    </row>
    <row r="27" spans="1:16" s="3" customFormat="1" ht="26.25" customHeight="1">
      <c r="A27" s="230" t="s">
        <v>85</v>
      </c>
      <c r="B27" s="231"/>
      <c r="C27" s="62" t="str">
        <f ca="1">INDIRECT(H27,TRUE)</f>
        <v>新生</v>
      </c>
      <c r="D27" s="144" t="s">
        <v>73</v>
      </c>
      <c r="E27" s="145">
        <f>MAX(C5:C24)</f>
        <v>1929</v>
      </c>
      <c r="F27" s="146">
        <f>MAX(F5:F24)</f>
        <v>4092</v>
      </c>
      <c r="G27" s="88"/>
      <c r="H27" s="149" t="str">
        <f>ADDRESS(MATCH(MAX(F5:F24),F5:F24,0)+4,1)</f>
        <v>$A$10</v>
      </c>
      <c r="I27" s="88"/>
      <c r="J27" s="88"/>
      <c r="K27" s="88"/>
      <c r="L27" s="88"/>
      <c r="M27" s="142"/>
      <c r="N27" s="143"/>
    </row>
    <row r="28" spans="1:16" s="3" customFormat="1" ht="26.25" customHeight="1">
      <c r="A28" s="230" t="s">
        <v>86</v>
      </c>
      <c r="B28" s="231"/>
      <c r="C28" s="152" t="str">
        <f ca="1">INDIRECT(H28,TRUE)</f>
        <v>三川</v>
      </c>
      <c r="D28" s="153" t="s">
        <v>73</v>
      </c>
      <c r="E28" s="147" t="s">
        <v>138</v>
      </c>
      <c r="F28" s="148">
        <f>MIN(F5:F24)</f>
        <v>737</v>
      </c>
      <c r="G28" s="88"/>
      <c r="H28" s="149" t="str">
        <f>ADDRESS(MATCH(MIN(F5:F24),F5:F24,0)+4,1)</f>
        <v>$A$5</v>
      </c>
      <c r="I28" s="88"/>
      <c r="J28" s="88"/>
      <c r="K28" s="88"/>
      <c r="L28" s="88"/>
      <c r="M28" s="142"/>
      <c r="N28" s="143"/>
    </row>
    <row r="29" spans="1:16" s="4" customFormat="1" ht="24.9" customHeight="1">
      <c r="A29" s="236" t="s">
        <v>39</v>
      </c>
      <c r="B29" s="237"/>
      <c r="C29" s="226">
        <f>G29+G30</f>
        <v>96</v>
      </c>
      <c r="D29" s="228" t="s">
        <v>38</v>
      </c>
      <c r="E29" s="198" t="s">
        <v>40</v>
      </c>
      <c r="F29" s="88"/>
      <c r="G29" s="88">
        <v>55</v>
      </c>
      <c r="H29" s="88" t="s">
        <v>38</v>
      </c>
      <c r="I29" s="88"/>
      <c r="J29" s="88"/>
      <c r="K29" s="81"/>
      <c r="L29" s="81"/>
      <c r="M29" s="82"/>
      <c r="N29" s="83"/>
      <c r="O29" s="16"/>
    </row>
    <row r="30" spans="1:16" s="5" customFormat="1" ht="24.9" customHeight="1">
      <c r="A30" s="238"/>
      <c r="B30" s="239"/>
      <c r="C30" s="227"/>
      <c r="D30" s="229"/>
      <c r="E30" s="89" t="s">
        <v>41</v>
      </c>
      <c r="F30" s="89"/>
      <c r="G30" s="89">
        <v>41</v>
      </c>
      <c r="H30" s="89" t="s">
        <v>38</v>
      </c>
      <c r="I30" s="89"/>
      <c r="J30" s="89"/>
      <c r="K30" s="90"/>
      <c r="L30" s="90"/>
      <c r="M30" s="91"/>
      <c r="N30" s="92"/>
      <c r="O30" s="17"/>
    </row>
    <row r="31" spans="1:16" s="5" customFormat="1" ht="24.9" customHeight="1">
      <c r="A31" s="236" t="s">
        <v>18</v>
      </c>
      <c r="B31" s="240"/>
      <c r="C31" s="243">
        <f>K25</f>
        <v>11</v>
      </c>
      <c r="D31" s="243" t="s">
        <v>10</v>
      </c>
      <c r="E31" s="204" t="s">
        <v>139</v>
      </c>
      <c r="F31" s="198"/>
      <c r="G31" s="198"/>
      <c r="H31" s="198"/>
      <c r="I31" s="198"/>
      <c r="J31" s="198"/>
      <c r="K31" s="205"/>
      <c r="L31" s="205"/>
      <c r="M31" s="206"/>
      <c r="N31" s="207"/>
      <c r="O31" s="17"/>
    </row>
    <row r="32" spans="1:16" s="6" customFormat="1" ht="24.9" customHeight="1">
      <c r="A32" s="241"/>
      <c r="B32" s="242"/>
      <c r="C32" s="244"/>
      <c r="D32" s="244"/>
      <c r="E32" s="70" t="s">
        <v>140</v>
      </c>
      <c r="F32" s="202"/>
      <c r="G32" s="202"/>
      <c r="H32" s="202"/>
      <c r="I32" s="202"/>
      <c r="J32" s="202"/>
      <c r="K32" s="202"/>
      <c r="L32" s="202"/>
      <c r="M32" s="202"/>
      <c r="N32" s="203"/>
    </row>
    <row r="33" spans="1:15" s="7" customFormat="1" ht="26.25" customHeight="1">
      <c r="A33" s="230" t="s">
        <v>42</v>
      </c>
      <c r="B33" s="231"/>
      <c r="C33" s="61">
        <f>L25</f>
        <v>25</v>
      </c>
      <c r="D33" s="61" t="s">
        <v>38</v>
      </c>
      <c r="E33" s="61"/>
      <c r="F33" s="61"/>
      <c r="G33" s="62"/>
      <c r="H33" s="61"/>
      <c r="I33" s="61"/>
      <c r="J33" s="61"/>
      <c r="K33" s="63"/>
      <c r="L33" s="63"/>
      <c r="M33" s="64"/>
      <c r="N33" s="65"/>
      <c r="O33" s="18"/>
    </row>
    <row r="34" spans="1:15" s="8" customFormat="1" ht="26.25" customHeight="1">
      <c r="A34" s="230" t="s">
        <v>14</v>
      </c>
      <c r="B34" s="231"/>
      <c r="C34" s="61">
        <f>M25</f>
        <v>9</v>
      </c>
      <c r="D34" s="61" t="s">
        <v>43</v>
      </c>
      <c r="E34" s="61" t="s">
        <v>136</v>
      </c>
      <c r="F34" s="61"/>
      <c r="G34" s="61"/>
      <c r="H34" s="61"/>
      <c r="I34" s="61"/>
      <c r="J34" s="61"/>
      <c r="K34" s="63"/>
      <c r="L34" s="63"/>
      <c r="M34" s="64"/>
      <c r="N34" s="65"/>
      <c r="O34" s="19"/>
    </row>
    <row r="35" spans="1:15" s="9" customFormat="1" ht="26.25" customHeight="1">
      <c r="A35" s="230" t="s">
        <v>15</v>
      </c>
      <c r="B35" s="231"/>
      <c r="C35" s="61">
        <f>N25</f>
        <v>4</v>
      </c>
      <c r="D35" s="61" t="s">
        <v>43</v>
      </c>
      <c r="E35" s="61" t="s">
        <v>90</v>
      </c>
      <c r="F35" s="61"/>
      <c r="G35" s="61"/>
      <c r="H35" s="61"/>
      <c r="I35" s="61"/>
      <c r="J35" s="61"/>
      <c r="K35" s="63"/>
      <c r="L35" s="63"/>
      <c r="M35" s="64"/>
      <c r="N35" s="65"/>
      <c r="O35" s="20"/>
    </row>
    <row r="36" spans="1:15" s="7" customFormat="1" ht="26.25" customHeight="1">
      <c r="A36" s="230" t="s">
        <v>84</v>
      </c>
      <c r="B36" s="231"/>
      <c r="C36" s="61">
        <f>G25</f>
        <v>113</v>
      </c>
      <c r="D36" s="72" t="s">
        <v>38</v>
      </c>
      <c r="E36" s="61" t="s">
        <v>44</v>
      </c>
      <c r="F36" s="61"/>
      <c r="G36" s="61">
        <f>H25</f>
        <v>167</v>
      </c>
      <c r="H36" s="72" t="s">
        <v>38</v>
      </c>
      <c r="I36" s="61"/>
      <c r="J36" s="61"/>
      <c r="K36" s="63"/>
      <c r="L36" s="63"/>
      <c r="M36" s="64"/>
      <c r="N36" s="65"/>
      <c r="O36" s="18"/>
    </row>
    <row r="37" spans="1:15" s="10" customFormat="1" ht="26.25" customHeight="1" thickBot="1">
      <c r="A37" s="234" t="str">
        <f>IF(C37&gt;0," 本月戶數增加","本月戶數減少")</f>
        <v>本月戶數減少</v>
      </c>
      <c r="B37" s="235"/>
      <c r="C37" s="73">
        <f>C25-'10905'!C25</f>
        <v>-24</v>
      </c>
      <c r="D37" s="220" t="str">
        <f>IF(E37&gt;0,"男增加","男減少")</f>
        <v>男減少</v>
      </c>
      <c r="E37" s="74">
        <f>D25-'10905'!D25</f>
        <v>-29</v>
      </c>
      <c r="F37" s="75" t="str">
        <f>IF(G37&gt;0,"女增加","女減少")</f>
        <v>女減少</v>
      </c>
      <c r="G37" s="74">
        <f>E25-'10905'!E25</f>
        <v>-39</v>
      </c>
      <c r="H37" s="76"/>
      <c r="I37" s="235" t="str">
        <f>IF(K37&gt;0,"總人口數增加","總人口數減少")</f>
        <v>總人口數減少</v>
      </c>
      <c r="J37" s="235"/>
      <c r="K37" s="74">
        <f>F25-'10905'!F25</f>
        <v>-68</v>
      </c>
      <c r="L37" s="76"/>
      <c r="M37" s="77"/>
      <c r="N37" s="78"/>
    </row>
    <row r="38" spans="1:15">
      <c r="C38" s="2"/>
    </row>
  </sheetData>
  <mergeCells count="28">
    <mergeCell ref="A1:L1"/>
    <mergeCell ref="I3:I4"/>
    <mergeCell ref="G3:G4"/>
    <mergeCell ref="H3:H4"/>
    <mergeCell ref="K3:K4"/>
    <mergeCell ref="B3:B4"/>
    <mergeCell ref="C3:C4"/>
    <mergeCell ref="K2:N2"/>
    <mergeCell ref="A3:A4"/>
    <mergeCell ref="M3:M4"/>
    <mergeCell ref="N3:N4"/>
    <mergeCell ref="J3:J4"/>
    <mergeCell ref="I37:J37"/>
    <mergeCell ref="L3:L4"/>
    <mergeCell ref="A35:B35"/>
    <mergeCell ref="A29:B30"/>
    <mergeCell ref="A33:B33"/>
    <mergeCell ref="A34:B34"/>
    <mergeCell ref="A31:B32"/>
    <mergeCell ref="C31:C32"/>
    <mergeCell ref="D31:D32"/>
    <mergeCell ref="A36:B36"/>
    <mergeCell ref="A28:B28"/>
    <mergeCell ref="C29:C30"/>
    <mergeCell ref="D29:D30"/>
    <mergeCell ref="A26:B26"/>
    <mergeCell ref="A27:B27"/>
    <mergeCell ref="A37:B37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8"/>
  <sheetViews>
    <sheetView workbookViewId="0">
      <pane ySplit="4" topLeftCell="A5" activePane="bottomLeft" state="frozen"/>
      <selection pane="bottomLeft" sqref="A1:L1"/>
    </sheetView>
  </sheetViews>
  <sheetFormatPr defaultColWidth="9" defaultRowHeight="16.2"/>
  <cols>
    <col min="1" max="1" width="11.33203125" style="40" customWidth="1"/>
    <col min="2" max="2" width="12.44140625" style="39" customWidth="1"/>
    <col min="3" max="3" width="11.33203125" style="39" customWidth="1"/>
    <col min="4" max="6" width="9.6640625" style="39" customWidth="1"/>
    <col min="7" max="10" width="8.6640625" style="39" customWidth="1"/>
    <col min="11" max="14" width="7.6640625" style="39" customWidth="1"/>
    <col min="15" max="16384" width="9" style="39"/>
  </cols>
  <sheetData>
    <row r="1" spans="1:14" ht="44.25" customHeight="1">
      <c r="A1" s="222" t="s">
        <v>93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36"/>
      <c r="N1" s="36"/>
    </row>
    <row r="2" spans="1:14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50" t="s">
        <v>97</v>
      </c>
      <c r="L2" s="250"/>
      <c r="M2" s="250"/>
      <c r="N2" s="250"/>
    </row>
    <row r="3" spans="1:14" ht="19.8">
      <c r="A3" s="251" t="s">
        <v>65</v>
      </c>
      <c r="B3" s="252" t="s">
        <v>66</v>
      </c>
      <c r="C3" s="252" t="s">
        <v>26</v>
      </c>
      <c r="D3" s="190" t="s">
        <v>10</v>
      </c>
      <c r="E3" s="191" t="s">
        <v>79</v>
      </c>
      <c r="F3" s="192" t="s">
        <v>80</v>
      </c>
      <c r="G3" s="252" t="s">
        <v>27</v>
      </c>
      <c r="H3" s="252" t="s">
        <v>28</v>
      </c>
      <c r="I3" s="252" t="s">
        <v>29</v>
      </c>
      <c r="J3" s="252" t="s">
        <v>30</v>
      </c>
      <c r="K3" s="252" t="s">
        <v>31</v>
      </c>
      <c r="L3" s="252" t="s">
        <v>32</v>
      </c>
      <c r="M3" s="253" t="s">
        <v>76</v>
      </c>
      <c r="N3" s="254" t="s">
        <v>77</v>
      </c>
    </row>
    <row r="4" spans="1:14" s="40" customFormat="1" ht="19.8">
      <c r="A4" s="233"/>
      <c r="B4" s="225"/>
      <c r="C4" s="225"/>
      <c r="D4" s="21" t="s">
        <v>33</v>
      </c>
      <c r="E4" s="21" t="s">
        <v>34</v>
      </c>
      <c r="F4" s="21" t="s">
        <v>68</v>
      </c>
      <c r="G4" s="225"/>
      <c r="H4" s="225"/>
      <c r="I4" s="225"/>
      <c r="J4" s="225"/>
      <c r="K4" s="225"/>
      <c r="L4" s="225"/>
      <c r="M4" s="246"/>
      <c r="N4" s="248"/>
    </row>
    <row r="5" spans="1:14" ht="19.8">
      <c r="A5" s="219" t="s">
        <v>104</v>
      </c>
      <c r="B5" s="193">
        <v>9</v>
      </c>
      <c r="C5" s="195">
        <v>343</v>
      </c>
      <c r="D5" s="195">
        <v>364</v>
      </c>
      <c r="E5" s="195">
        <v>372</v>
      </c>
      <c r="F5" s="22">
        <f t="shared" ref="F5:F24" si="0">SUM(D5:E5)</f>
        <v>736</v>
      </c>
      <c r="G5" s="43">
        <v>3</v>
      </c>
      <c r="H5" s="44">
        <v>2</v>
      </c>
      <c r="I5" s="44">
        <v>1</v>
      </c>
      <c r="J5" s="44">
        <v>3</v>
      </c>
      <c r="K5" s="44">
        <v>0</v>
      </c>
      <c r="L5" s="44">
        <v>0</v>
      </c>
      <c r="M5" s="45">
        <v>0</v>
      </c>
      <c r="N5" s="46">
        <v>0</v>
      </c>
    </row>
    <row r="6" spans="1:14" ht="19.8">
      <c r="A6" s="219" t="s">
        <v>105</v>
      </c>
      <c r="B6" s="194">
        <v>9</v>
      </c>
      <c r="C6" s="195">
        <v>516</v>
      </c>
      <c r="D6" s="195">
        <v>540</v>
      </c>
      <c r="E6" s="195">
        <v>583</v>
      </c>
      <c r="F6" s="22">
        <f t="shared" si="0"/>
        <v>1123</v>
      </c>
      <c r="G6" s="43">
        <v>6</v>
      </c>
      <c r="H6" s="44">
        <v>4</v>
      </c>
      <c r="I6" s="44">
        <v>1</v>
      </c>
      <c r="J6" s="44">
        <v>0</v>
      </c>
      <c r="K6" s="44">
        <v>0</v>
      </c>
      <c r="L6" s="44">
        <v>2</v>
      </c>
      <c r="M6" s="45">
        <v>1</v>
      </c>
      <c r="N6" s="46">
        <v>0</v>
      </c>
    </row>
    <row r="7" spans="1:14" ht="19.8">
      <c r="A7" s="219" t="s">
        <v>106</v>
      </c>
      <c r="B7" s="194">
        <v>17</v>
      </c>
      <c r="C7" s="195">
        <v>685</v>
      </c>
      <c r="D7" s="195">
        <v>716</v>
      </c>
      <c r="E7" s="195">
        <v>760</v>
      </c>
      <c r="F7" s="22">
        <f t="shared" si="0"/>
        <v>1476</v>
      </c>
      <c r="G7" s="43">
        <v>6</v>
      </c>
      <c r="H7" s="44">
        <v>6</v>
      </c>
      <c r="I7" s="44">
        <v>2</v>
      </c>
      <c r="J7" s="44">
        <v>2</v>
      </c>
      <c r="K7" s="44">
        <v>0</v>
      </c>
      <c r="L7" s="44">
        <v>0</v>
      </c>
      <c r="M7" s="45">
        <v>0</v>
      </c>
      <c r="N7" s="46">
        <v>0</v>
      </c>
    </row>
    <row r="8" spans="1:14" ht="19.8">
      <c r="A8" s="219" t="s">
        <v>107</v>
      </c>
      <c r="B8" s="194">
        <v>8</v>
      </c>
      <c r="C8" s="195">
        <v>416</v>
      </c>
      <c r="D8" s="195">
        <v>420</v>
      </c>
      <c r="E8" s="195">
        <v>486</v>
      </c>
      <c r="F8" s="22">
        <f t="shared" si="0"/>
        <v>906</v>
      </c>
      <c r="G8" s="43">
        <v>2</v>
      </c>
      <c r="H8" s="44">
        <v>3</v>
      </c>
      <c r="I8" s="44">
        <v>2</v>
      </c>
      <c r="J8" s="44">
        <v>7</v>
      </c>
      <c r="K8" s="44">
        <v>0</v>
      </c>
      <c r="L8" s="44">
        <v>0</v>
      </c>
      <c r="M8" s="45">
        <v>0</v>
      </c>
      <c r="N8" s="46">
        <v>0</v>
      </c>
    </row>
    <row r="9" spans="1:14" ht="19.8">
      <c r="A9" s="219" t="s">
        <v>108</v>
      </c>
      <c r="B9" s="194">
        <v>12</v>
      </c>
      <c r="C9" s="195">
        <v>523</v>
      </c>
      <c r="D9" s="195">
        <v>504</v>
      </c>
      <c r="E9" s="195">
        <v>561</v>
      </c>
      <c r="F9" s="22">
        <f t="shared" si="0"/>
        <v>1065</v>
      </c>
      <c r="G9" s="43">
        <v>13</v>
      </c>
      <c r="H9" s="44">
        <v>6</v>
      </c>
      <c r="I9" s="44">
        <v>2</v>
      </c>
      <c r="J9" s="44">
        <v>4</v>
      </c>
      <c r="K9" s="44">
        <v>2</v>
      </c>
      <c r="L9" s="44">
        <v>1</v>
      </c>
      <c r="M9" s="45">
        <v>0</v>
      </c>
      <c r="N9" s="46">
        <v>0</v>
      </c>
    </row>
    <row r="10" spans="1:14" ht="19.8">
      <c r="A10" s="219" t="s">
        <v>109</v>
      </c>
      <c r="B10" s="194">
        <v>28</v>
      </c>
      <c r="C10" s="195">
        <v>1933</v>
      </c>
      <c r="D10" s="195">
        <v>1936</v>
      </c>
      <c r="E10" s="195">
        <v>2153</v>
      </c>
      <c r="F10" s="22">
        <f t="shared" si="0"/>
        <v>4089</v>
      </c>
      <c r="G10" s="43">
        <v>25</v>
      </c>
      <c r="H10" s="44">
        <v>27</v>
      </c>
      <c r="I10" s="44">
        <v>4</v>
      </c>
      <c r="J10" s="44">
        <v>2</v>
      </c>
      <c r="K10" s="44">
        <v>0</v>
      </c>
      <c r="L10" s="44">
        <v>3</v>
      </c>
      <c r="M10" s="45">
        <v>2</v>
      </c>
      <c r="N10" s="46">
        <v>2</v>
      </c>
    </row>
    <row r="11" spans="1:14" ht="19.8">
      <c r="A11" s="219" t="s">
        <v>110</v>
      </c>
      <c r="B11" s="194">
        <v>11</v>
      </c>
      <c r="C11" s="195">
        <v>334</v>
      </c>
      <c r="D11" s="195">
        <v>386</v>
      </c>
      <c r="E11" s="195">
        <v>381</v>
      </c>
      <c r="F11" s="22">
        <f t="shared" si="0"/>
        <v>767</v>
      </c>
      <c r="G11" s="43">
        <v>3</v>
      </c>
      <c r="H11" s="44">
        <v>5</v>
      </c>
      <c r="I11" s="44">
        <v>0</v>
      </c>
      <c r="J11" s="44">
        <v>0</v>
      </c>
      <c r="K11" s="44">
        <v>1</v>
      </c>
      <c r="L11" s="44">
        <v>0</v>
      </c>
      <c r="M11" s="45">
        <v>2</v>
      </c>
      <c r="N11" s="46">
        <v>0</v>
      </c>
    </row>
    <row r="12" spans="1:14" ht="19.8">
      <c r="A12" s="219" t="s">
        <v>111</v>
      </c>
      <c r="B12" s="194">
        <v>11</v>
      </c>
      <c r="C12" s="195">
        <v>700</v>
      </c>
      <c r="D12" s="195">
        <v>595</v>
      </c>
      <c r="E12" s="195">
        <v>702</v>
      </c>
      <c r="F12" s="22">
        <f t="shared" si="0"/>
        <v>1297</v>
      </c>
      <c r="G12" s="43">
        <v>7</v>
      </c>
      <c r="H12" s="44">
        <v>2</v>
      </c>
      <c r="I12" s="44">
        <v>0</v>
      </c>
      <c r="J12" s="44">
        <v>2</v>
      </c>
      <c r="K12" s="44">
        <v>1</v>
      </c>
      <c r="L12" s="44">
        <v>1</v>
      </c>
      <c r="M12" s="45">
        <v>1</v>
      </c>
      <c r="N12" s="46">
        <v>1</v>
      </c>
    </row>
    <row r="13" spans="1:14" ht="19.8">
      <c r="A13" s="219" t="s">
        <v>112</v>
      </c>
      <c r="B13" s="194">
        <v>13</v>
      </c>
      <c r="C13" s="195">
        <v>1062</v>
      </c>
      <c r="D13" s="195">
        <v>905</v>
      </c>
      <c r="E13" s="195">
        <v>1105</v>
      </c>
      <c r="F13" s="22">
        <f t="shared" si="0"/>
        <v>2010</v>
      </c>
      <c r="G13" s="43">
        <v>27</v>
      </c>
      <c r="H13" s="44">
        <v>6</v>
      </c>
      <c r="I13" s="44">
        <v>4</v>
      </c>
      <c r="J13" s="44">
        <v>4</v>
      </c>
      <c r="K13" s="44">
        <v>0</v>
      </c>
      <c r="L13" s="44">
        <v>0</v>
      </c>
      <c r="M13" s="45">
        <v>0</v>
      </c>
      <c r="N13" s="46">
        <v>2</v>
      </c>
    </row>
    <row r="14" spans="1:14" ht="19.8">
      <c r="A14" s="219" t="s">
        <v>113</v>
      </c>
      <c r="B14" s="194">
        <v>9</v>
      </c>
      <c r="C14" s="195">
        <v>426</v>
      </c>
      <c r="D14" s="195">
        <v>373</v>
      </c>
      <c r="E14" s="195">
        <v>486</v>
      </c>
      <c r="F14" s="22">
        <f t="shared" si="0"/>
        <v>859</v>
      </c>
      <c r="G14" s="43">
        <v>7</v>
      </c>
      <c r="H14" s="44">
        <v>4</v>
      </c>
      <c r="I14" s="44">
        <v>5</v>
      </c>
      <c r="J14" s="44">
        <v>0</v>
      </c>
      <c r="K14" s="44">
        <v>0</v>
      </c>
      <c r="L14" s="44">
        <v>1</v>
      </c>
      <c r="M14" s="45">
        <v>0</v>
      </c>
      <c r="N14" s="46">
        <v>0</v>
      </c>
    </row>
    <row r="15" spans="1:14" ht="19.8">
      <c r="A15" s="219" t="s">
        <v>114</v>
      </c>
      <c r="B15" s="194">
        <v>11</v>
      </c>
      <c r="C15" s="195">
        <v>495</v>
      </c>
      <c r="D15" s="195">
        <v>492</v>
      </c>
      <c r="E15" s="195">
        <v>582</v>
      </c>
      <c r="F15" s="22">
        <f t="shared" si="0"/>
        <v>1074</v>
      </c>
      <c r="G15" s="43">
        <v>14</v>
      </c>
      <c r="H15" s="44">
        <v>8</v>
      </c>
      <c r="I15" s="44">
        <v>1</v>
      </c>
      <c r="J15" s="44">
        <v>0</v>
      </c>
      <c r="K15" s="44">
        <v>0</v>
      </c>
      <c r="L15" s="44">
        <v>3</v>
      </c>
      <c r="M15" s="45">
        <v>0</v>
      </c>
      <c r="N15" s="46">
        <v>0</v>
      </c>
    </row>
    <row r="16" spans="1:14" ht="19.8">
      <c r="A16" s="219" t="s">
        <v>115</v>
      </c>
      <c r="B16" s="194">
        <v>13</v>
      </c>
      <c r="C16" s="195">
        <v>576</v>
      </c>
      <c r="D16" s="195">
        <v>631</v>
      </c>
      <c r="E16" s="195">
        <v>469</v>
      </c>
      <c r="F16" s="22">
        <f t="shared" si="0"/>
        <v>1100</v>
      </c>
      <c r="G16" s="43">
        <v>9</v>
      </c>
      <c r="H16" s="44">
        <v>7</v>
      </c>
      <c r="I16" s="44">
        <v>5</v>
      </c>
      <c r="J16" s="44">
        <v>1</v>
      </c>
      <c r="K16" s="44">
        <v>2</v>
      </c>
      <c r="L16" s="44">
        <v>1</v>
      </c>
      <c r="M16" s="45">
        <v>0</v>
      </c>
      <c r="N16" s="46">
        <v>0</v>
      </c>
    </row>
    <row r="17" spans="1:14" ht="19.8">
      <c r="A17" s="219" t="s">
        <v>116</v>
      </c>
      <c r="B17" s="194">
        <v>9</v>
      </c>
      <c r="C17" s="195">
        <v>486</v>
      </c>
      <c r="D17" s="195">
        <v>508</v>
      </c>
      <c r="E17" s="195">
        <v>559</v>
      </c>
      <c r="F17" s="22">
        <f t="shared" si="0"/>
        <v>1067</v>
      </c>
      <c r="G17" s="43">
        <v>8</v>
      </c>
      <c r="H17" s="44">
        <v>11</v>
      </c>
      <c r="I17" s="44">
        <v>0</v>
      </c>
      <c r="J17" s="44">
        <v>1</v>
      </c>
      <c r="K17" s="44">
        <v>0</v>
      </c>
      <c r="L17" s="44">
        <v>0</v>
      </c>
      <c r="M17" s="45">
        <v>0</v>
      </c>
      <c r="N17" s="46">
        <v>0</v>
      </c>
    </row>
    <row r="18" spans="1:14" ht="19.8">
      <c r="A18" s="219" t="s">
        <v>117</v>
      </c>
      <c r="B18" s="194">
        <v>18</v>
      </c>
      <c r="C18" s="195">
        <v>784</v>
      </c>
      <c r="D18" s="195">
        <v>769</v>
      </c>
      <c r="E18" s="195">
        <v>932</v>
      </c>
      <c r="F18" s="22">
        <f t="shared" si="0"/>
        <v>1701</v>
      </c>
      <c r="G18" s="43">
        <v>4</v>
      </c>
      <c r="H18" s="44">
        <v>13</v>
      </c>
      <c r="I18" s="44">
        <v>4</v>
      </c>
      <c r="J18" s="44">
        <v>4</v>
      </c>
      <c r="K18" s="44">
        <v>1</v>
      </c>
      <c r="L18" s="44">
        <v>0</v>
      </c>
      <c r="M18" s="45">
        <v>0</v>
      </c>
      <c r="N18" s="46">
        <v>0</v>
      </c>
    </row>
    <row r="19" spans="1:14" ht="19.8">
      <c r="A19" s="219" t="s">
        <v>118</v>
      </c>
      <c r="B19" s="194">
        <v>11</v>
      </c>
      <c r="C19" s="195">
        <v>604</v>
      </c>
      <c r="D19" s="195">
        <v>531</v>
      </c>
      <c r="E19" s="195">
        <v>649</v>
      </c>
      <c r="F19" s="22">
        <f t="shared" si="0"/>
        <v>1180</v>
      </c>
      <c r="G19" s="43">
        <v>11</v>
      </c>
      <c r="H19" s="44">
        <v>5</v>
      </c>
      <c r="I19" s="44">
        <v>0</v>
      </c>
      <c r="J19" s="44">
        <v>1</v>
      </c>
      <c r="K19" s="44">
        <v>0</v>
      </c>
      <c r="L19" s="44">
        <v>2</v>
      </c>
      <c r="M19" s="45">
        <v>0</v>
      </c>
      <c r="N19" s="46">
        <v>1</v>
      </c>
    </row>
    <row r="20" spans="1:14" ht="19.8">
      <c r="A20" s="219" t="s">
        <v>119</v>
      </c>
      <c r="B20" s="194">
        <v>9</v>
      </c>
      <c r="C20" s="195">
        <v>517</v>
      </c>
      <c r="D20" s="195">
        <v>527</v>
      </c>
      <c r="E20" s="195">
        <v>589</v>
      </c>
      <c r="F20" s="22">
        <f t="shared" si="0"/>
        <v>1116</v>
      </c>
      <c r="G20" s="43">
        <v>1</v>
      </c>
      <c r="H20" s="44">
        <v>5</v>
      </c>
      <c r="I20" s="44">
        <v>3</v>
      </c>
      <c r="J20" s="44">
        <v>1</v>
      </c>
      <c r="K20" s="44">
        <v>0</v>
      </c>
      <c r="L20" s="44">
        <v>0</v>
      </c>
      <c r="M20" s="45">
        <v>0</v>
      </c>
      <c r="N20" s="46">
        <v>0</v>
      </c>
    </row>
    <row r="21" spans="1:14" ht="19.8">
      <c r="A21" s="219" t="s">
        <v>120</v>
      </c>
      <c r="B21" s="194">
        <v>19</v>
      </c>
      <c r="C21" s="195">
        <v>867</v>
      </c>
      <c r="D21" s="195">
        <v>852</v>
      </c>
      <c r="E21" s="195">
        <v>953</v>
      </c>
      <c r="F21" s="22">
        <f t="shared" si="0"/>
        <v>1805</v>
      </c>
      <c r="G21" s="43">
        <v>12</v>
      </c>
      <c r="H21" s="44">
        <v>8</v>
      </c>
      <c r="I21" s="44">
        <v>0</v>
      </c>
      <c r="J21" s="44">
        <v>1</v>
      </c>
      <c r="K21" s="44">
        <v>0</v>
      </c>
      <c r="L21" s="44">
        <v>1</v>
      </c>
      <c r="M21" s="45">
        <v>0</v>
      </c>
      <c r="N21" s="46">
        <v>0</v>
      </c>
    </row>
    <row r="22" spans="1:14" ht="19.8">
      <c r="A22" s="219" t="s">
        <v>121</v>
      </c>
      <c r="B22" s="194">
        <v>13</v>
      </c>
      <c r="C22" s="195">
        <v>552</v>
      </c>
      <c r="D22" s="195">
        <v>551</v>
      </c>
      <c r="E22" s="195">
        <v>614</v>
      </c>
      <c r="F22" s="22">
        <f t="shared" si="0"/>
        <v>1165</v>
      </c>
      <c r="G22" s="43">
        <v>9</v>
      </c>
      <c r="H22" s="44">
        <v>11</v>
      </c>
      <c r="I22" s="44">
        <v>0</v>
      </c>
      <c r="J22" s="44">
        <v>2</v>
      </c>
      <c r="K22" s="44">
        <v>1</v>
      </c>
      <c r="L22" s="44">
        <v>0</v>
      </c>
      <c r="M22" s="45">
        <v>0</v>
      </c>
      <c r="N22" s="46">
        <v>0</v>
      </c>
    </row>
    <row r="23" spans="1:14" ht="19.8">
      <c r="A23" s="219" t="s">
        <v>122</v>
      </c>
      <c r="B23" s="194">
        <v>14</v>
      </c>
      <c r="C23" s="195">
        <v>508</v>
      </c>
      <c r="D23" s="195">
        <v>491</v>
      </c>
      <c r="E23" s="195">
        <v>545</v>
      </c>
      <c r="F23" s="22">
        <f t="shared" si="0"/>
        <v>1036</v>
      </c>
      <c r="G23" s="43">
        <v>9</v>
      </c>
      <c r="H23" s="44">
        <v>2</v>
      </c>
      <c r="I23" s="44">
        <v>1</v>
      </c>
      <c r="J23" s="44">
        <v>0</v>
      </c>
      <c r="K23" s="44">
        <v>0</v>
      </c>
      <c r="L23" s="44">
        <v>1</v>
      </c>
      <c r="M23" s="45">
        <v>0</v>
      </c>
      <c r="N23" s="46">
        <v>1</v>
      </c>
    </row>
    <row r="24" spans="1:14" ht="19.8">
      <c r="A24" s="219" t="s">
        <v>123</v>
      </c>
      <c r="B24" s="194">
        <v>17</v>
      </c>
      <c r="C24" s="195">
        <v>582</v>
      </c>
      <c r="D24" s="195">
        <v>604</v>
      </c>
      <c r="E24" s="195">
        <v>691</v>
      </c>
      <c r="F24" s="22">
        <f t="shared" si="0"/>
        <v>1295</v>
      </c>
      <c r="G24" s="43">
        <v>4</v>
      </c>
      <c r="H24" s="44">
        <v>2</v>
      </c>
      <c r="I24" s="44">
        <v>1</v>
      </c>
      <c r="J24" s="44">
        <v>1</v>
      </c>
      <c r="K24" s="44">
        <v>2</v>
      </c>
      <c r="L24" s="44">
        <v>3</v>
      </c>
      <c r="M24" s="45">
        <v>1</v>
      </c>
      <c r="N24" s="46">
        <v>0</v>
      </c>
    </row>
    <row r="25" spans="1:14" ht="19.8">
      <c r="A25" s="218" t="s">
        <v>87</v>
      </c>
      <c r="B25" s="22">
        <f t="shared" ref="B25:N25" si="1">SUM(B5:B24)</f>
        <v>261</v>
      </c>
      <c r="C25" s="22">
        <f t="shared" si="1"/>
        <v>12909</v>
      </c>
      <c r="D25" s="22">
        <f t="shared" si="1"/>
        <v>12695</v>
      </c>
      <c r="E25" s="22">
        <f t="shared" si="1"/>
        <v>14172</v>
      </c>
      <c r="F25" s="22">
        <f t="shared" si="1"/>
        <v>26867</v>
      </c>
      <c r="G25" s="22">
        <f t="shared" si="1"/>
        <v>180</v>
      </c>
      <c r="H25" s="22">
        <f t="shared" si="1"/>
        <v>137</v>
      </c>
      <c r="I25" s="22">
        <f t="shared" si="1"/>
        <v>36</v>
      </c>
      <c r="J25" s="22">
        <f t="shared" si="1"/>
        <v>36</v>
      </c>
      <c r="K25" s="22">
        <f t="shared" si="1"/>
        <v>10</v>
      </c>
      <c r="L25" s="22">
        <f t="shared" si="1"/>
        <v>19</v>
      </c>
      <c r="M25" s="23">
        <f t="shared" si="1"/>
        <v>7</v>
      </c>
      <c r="N25" s="26">
        <f t="shared" si="1"/>
        <v>7</v>
      </c>
    </row>
    <row r="26" spans="1:14" s="3" customFormat="1" ht="26.25" customHeight="1">
      <c r="A26" s="230" t="s">
        <v>35</v>
      </c>
      <c r="B26" s="231"/>
      <c r="C26" s="61">
        <f>C25</f>
        <v>12909</v>
      </c>
      <c r="D26" s="61" t="s">
        <v>36</v>
      </c>
      <c r="E26" s="61" t="s">
        <v>37</v>
      </c>
      <c r="F26" s="61"/>
      <c r="G26" s="61">
        <f>F25</f>
        <v>26867</v>
      </c>
      <c r="H26" s="61" t="s">
        <v>38</v>
      </c>
      <c r="I26" s="61"/>
      <c r="J26" s="61"/>
      <c r="K26" s="61" t="s">
        <v>131</v>
      </c>
      <c r="L26" s="61"/>
      <c r="M26" s="68"/>
      <c r="N26" s="69"/>
    </row>
    <row r="27" spans="1:14" s="3" customFormat="1" ht="26.25" customHeight="1">
      <c r="A27" s="230" t="s">
        <v>85</v>
      </c>
      <c r="B27" s="231"/>
      <c r="C27" s="62" t="str">
        <f ca="1">INDIRECT(H27,TRUE)</f>
        <v>新生</v>
      </c>
      <c r="D27" s="144" t="s">
        <v>73</v>
      </c>
      <c r="E27" s="145">
        <f>MAX(C5:C24)</f>
        <v>1933</v>
      </c>
      <c r="F27" s="146">
        <f>MAX(F5:F24)</f>
        <v>4089</v>
      </c>
      <c r="G27" s="88"/>
      <c r="H27" s="149" t="str">
        <f>ADDRESS(MATCH(MAX(F5:F24),F5:F24,0)+4,1)</f>
        <v>$A$10</v>
      </c>
      <c r="I27" s="88"/>
      <c r="J27" s="88"/>
      <c r="K27" s="88"/>
      <c r="L27" s="88"/>
      <c r="M27" s="142"/>
      <c r="N27" s="143"/>
    </row>
    <row r="28" spans="1:14" s="3" customFormat="1" ht="26.25" customHeight="1">
      <c r="A28" s="230" t="s">
        <v>86</v>
      </c>
      <c r="B28" s="231"/>
      <c r="C28" s="154" t="str">
        <f ca="1">INDIRECT(H28,TRUE)</f>
        <v>三川</v>
      </c>
      <c r="D28" s="155" t="s">
        <v>73</v>
      </c>
      <c r="E28" s="147" t="s">
        <v>141</v>
      </c>
      <c r="F28" s="148">
        <f>MIN(F5:F24)</f>
        <v>736</v>
      </c>
      <c r="G28" s="88"/>
      <c r="H28" s="149" t="str">
        <f>ADDRESS(MATCH(MIN(F5:F24),F5:F24,0)+4,1)</f>
        <v>$A$5</v>
      </c>
      <c r="I28" s="88"/>
      <c r="J28" s="88"/>
      <c r="K28" s="88"/>
      <c r="L28" s="88"/>
      <c r="M28" s="142"/>
      <c r="N28" s="143"/>
    </row>
    <row r="29" spans="1:14" s="4" customFormat="1" ht="24.9" customHeight="1">
      <c r="A29" s="236" t="s">
        <v>39</v>
      </c>
      <c r="B29" s="237"/>
      <c r="C29" s="226">
        <f>G29+G30</f>
        <v>97</v>
      </c>
      <c r="D29" s="228" t="s">
        <v>38</v>
      </c>
      <c r="E29" s="198" t="s">
        <v>40</v>
      </c>
      <c r="F29" s="88"/>
      <c r="G29" s="88">
        <v>56</v>
      </c>
      <c r="H29" s="88" t="s">
        <v>38</v>
      </c>
      <c r="I29" s="88"/>
      <c r="J29" s="88"/>
      <c r="K29" s="81"/>
      <c r="L29" s="81"/>
      <c r="M29" s="82"/>
      <c r="N29" s="83"/>
    </row>
    <row r="30" spans="1:14" s="3" customFormat="1" ht="24.9" customHeight="1">
      <c r="A30" s="238"/>
      <c r="B30" s="239"/>
      <c r="C30" s="227"/>
      <c r="D30" s="229"/>
      <c r="E30" s="89" t="s">
        <v>41</v>
      </c>
      <c r="F30" s="89"/>
      <c r="G30" s="89">
        <v>41</v>
      </c>
      <c r="H30" s="89" t="s">
        <v>38</v>
      </c>
      <c r="I30" s="89"/>
      <c r="J30" s="89"/>
      <c r="K30" s="90"/>
      <c r="L30" s="90"/>
      <c r="M30" s="91"/>
      <c r="N30" s="92"/>
    </row>
    <row r="31" spans="1:14" s="3" customFormat="1" ht="24.9" customHeight="1">
      <c r="A31" s="236" t="s">
        <v>18</v>
      </c>
      <c r="B31" s="240"/>
      <c r="C31" s="243">
        <f>K25</f>
        <v>10</v>
      </c>
      <c r="D31" s="243" t="s">
        <v>10</v>
      </c>
      <c r="E31" s="204" t="s">
        <v>81</v>
      </c>
      <c r="F31" s="198"/>
      <c r="G31" s="198"/>
      <c r="H31" s="198"/>
      <c r="I31" s="198"/>
      <c r="J31" s="198"/>
      <c r="K31" s="205"/>
      <c r="L31" s="205"/>
      <c r="M31" s="206"/>
      <c r="N31" s="207"/>
    </row>
    <row r="32" spans="1:14" s="6" customFormat="1" ht="24.9" customHeight="1">
      <c r="A32" s="241"/>
      <c r="B32" s="242"/>
      <c r="C32" s="244"/>
      <c r="D32" s="244"/>
      <c r="E32" s="204" t="s">
        <v>82</v>
      </c>
      <c r="F32" s="202"/>
      <c r="G32" s="202"/>
      <c r="H32" s="202"/>
      <c r="I32" s="202"/>
      <c r="J32" s="202"/>
      <c r="K32" s="202"/>
      <c r="L32" s="202"/>
      <c r="M32" s="202"/>
      <c r="N32" s="203"/>
    </row>
    <row r="33" spans="1:14" s="4" customFormat="1" ht="26.25" customHeight="1">
      <c r="A33" s="230" t="s">
        <v>42</v>
      </c>
      <c r="B33" s="231"/>
      <c r="C33" s="61">
        <f>L25</f>
        <v>19</v>
      </c>
      <c r="D33" s="61" t="s">
        <v>38</v>
      </c>
      <c r="E33" s="61"/>
      <c r="F33" s="61"/>
      <c r="G33" s="62"/>
      <c r="H33" s="61"/>
      <c r="I33" s="61"/>
      <c r="J33" s="61"/>
      <c r="K33" s="63"/>
      <c r="L33" s="63"/>
      <c r="M33" s="64"/>
      <c r="N33" s="65"/>
    </row>
    <row r="34" spans="1:14" s="4" customFormat="1" ht="26.25" customHeight="1">
      <c r="A34" s="230" t="s">
        <v>14</v>
      </c>
      <c r="B34" s="231"/>
      <c r="C34" s="61">
        <f>M25</f>
        <v>7</v>
      </c>
      <c r="D34" s="61" t="s">
        <v>43</v>
      </c>
      <c r="E34" s="61" t="s">
        <v>142</v>
      </c>
      <c r="F34" s="61"/>
      <c r="G34" s="61"/>
      <c r="H34" s="61"/>
      <c r="I34" s="61"/>
      <c r="J34" s="61"/>
      <c r="K34" s="63"/>
      <c r="L34" s="63"/>
      <c r="M34" s="64"/>
      <c r="N34" s="65"/>
    </row>
    <row r="35" spans="1:14" s="4" customFormat="1" ht="26.25" customHeight="1">
      <c r="A35" s="230" t="s">
        <v>15</v>
      </c>
      <c r="B35" s="231"/>
      <c r="C35" s="61">
        <f>N25</f>
        <v>7</v>
      </c>
      <c r="D35" s="61" t="s">
        <v>43</v>
      </c>
      <c r="E35" s="61" t="s">
        <v>143</v>
      </c>
      <c r="F35" s="61"/>
      <c r="G35" s="61"/>
      <c r="H35" s="61"/>
      <c r="I35" s="61"/>
      <c r="J35" s="61"/>
      <c r="K35" s="63"/>
      <c r="L35" s="63"/>
      <c r="M35" s="64"/>
      <c r="N35" s="65"/>
    </row>
    <row r="36" spans="1:14" s="4" customFormat="1" ht="26.25" customHeight="1">
      <c r="A36" s="230" t="s">
        <v>84</v>
      </c>
      <c r="B36" s="231"/>
      <c r="C36" s="61">
        <f>G25</f>
        <v>180</v>
      </c>
      <c r="D36" s="72" t="s">
        <v>38</v>
      </c>
      <c r="E36" s="61" t="s">
        <v>44</v>
      </c>
      <c r="F36" s="61"/>
      <c r="G36" s="61">
        <f>H25</f>
        <v>137</v>
      </c>
      <c r="H36" s="72" t="s">
        <v>38</v>
      </c>
      <c r="I36" s="61"/>
      <c r="J36" s="61"/>
      <c r="K36" s="63"/>
      <c r="L36" s="63"/>
      <c r="M36" s="64"/>
      <c r="N36" s="65"/>
    </row>
    <row r="37" spans="1:14" s="42" customFormat="1" ht="26.25" customHeight="1" thickBot="1">
      <c r="A37" s="234" t="str">
        <f>IF(C37&gt;0," 本月戶數增加","本月戶數減少")</f>
        <v xml:space="preserve"> 本月戶數增加</v>
      </c>
      <c r="B37" s="235"/>
      <c r="C37" s="73">
        <f>C25-'10906'!C25</f>
        <v>18</v>
      </c>
      <c r="D37" s="156" t="str">
        <f>IF(E37&gt;0,"男增加","男減少")</f>
        <v>男增加</v>
      </c>
      <c r="E37" s="74">
        <f>D25-'10906'!D25</f>
        <v>16</v>
      </c>
      <c r="F37" s="75" t="str">
        <f>IF(G37&gt;0,"女增加","女減少")</f>
        <v>女增加</v>
      </c>
      <c r="G37" s="74">
        <f>E25-'10906'!E25</f>
        <v>18</v>
      </c>
      <c r="H37" s="76"/>
      <c r="I37" s="235" t="str">
        <f>IF(K37&gt;0,"總人口數增加","總人口數減少")</f>
        <v>總人口數增加</v>
      </c>
      <c r="J37" s="235"/>
      <c r="K37" s="74">
        <f>F25-'10906'!F25</f>
        <v>34</v>
      </c>
      <c r="L37" s="76"/>
      <c r="M37" s="77"/>
      <c r="N37" s="78"/>
    </row>
    <row r="38" spans="1:14">
      <c r="C38" s="41"/>
      <c r="L38" s="41"/>
    </row>
    <row r="39" spans="1:14">
      <c r="L39" s="41"/>
    </row>
    <row r="40" spans="1:14">
      <c r="L40" s="41"/>
    </row>
    <row r="41" spans="1:14">
      <c r="L41" s="41"/>
    </row>
    <row r="42" spans="1:14">
      <c r="L42" s="41"/>
    </row>
    <row r="43" spans="1:14">
      <c r="L43" s="41"/>
    </row>
    <row r="44" spans="1:14">
      <c r="L44" s="41"/>
    </row>
    <row r="45" spans="1:14">
      <c r="L45" s="41"/>
    </row>
    <row r="46" spans="1:14">
      <c r="L46" s="41"/>
    </row>
    <row r="47" spans="1:14">
      <c r="L47" s="41"/>
    </row>
    <row r="48" spans="1:14">
      <c r="L48" s="41"/>
    </row>
  </sheetData>
  <mergeCells count="28">
    <mergeCell ref="M3:M4"/>
    <mergeCell ref="N3:N4"/>
    <mergeCell ref="A27:B27"/>
    <mergeCell ref="A28:B28"/>
    <mergeCell ref="A31:B32"/>
    <mergeCell ref="C31:C32"/>
    <mergeCell ref="D31:D32"/>
    <mergeCell ref="A34:B34"/>
    <mergeCell ref="A26:B26"/>
    <mergeCell ref="A3:A4"/>
    <mergeCell ref="K3:K4"/>
    <mergeCell ref="L3:L4"/>
    <mergeCell ref="A36:B36"/>
    <mergeCell ref="A37:B37"/>
    <mergeCell ref="I37:J37"/>
    <mergeCell ref="A1:L1"/>
    <mergeCell ref="I3:I4"/>
    <mergeCell ref="C29:C30"/>
    <mergeCell ref="D29:D30"/>
    <mergeCell ref="B3:B4"/>
    <mergeCell ref="C3:C4"/>
    <mergeCell ref="G3:G4"/>
    <mergeCell ref="J3:J4"/>
    <mergeCell ref="H3:H4"/>
    <mergeCell ref="A35:B35"/>
    <mergeCell ref="A29:B30"/>
    <mergeCell ref="A33:B33"/>
    <mergeCell ref="K2:N2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4" ht="44.25" customHeight="1">
      <c r="A1" s="222" t="s">
        <v>93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36"/>
      <c r="N1" s="36"/>
    </row>
    <row r="2" spans="1:14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50" t="s">
        <v>96</v>
      </c>
      <c r="L2" s="250"/>
      <c r="M2" s="250"/>
      <c r="N2" s="250"/>
    </row>
    <row r="3" spans="1:14" ht="19.8">
      <c r="A3" s="251" t="s">
        <v>65</v>
      </c>
      <c r="B3" s="252" t="s">
        <v>66</v>
      </c>
      <c r="C3" s="252" t="s">
        <v>26</v>
      </c>
      <c r="D3" s="190" t="s">
        <v>10</v>
      </c>
      <c r="E3" s="191" t="s">
        <v>79</v>
      </c>
      <c r="F3" s="192" t="s">
        <v>80</v>
      </c>
      <c r="G3" s="252" t="s">
        <v>27</v>
      </c>
      <c r="H3" s="252" t="s">
        <v>28</v>
      </c>
      <c r="I3" s="252" t="s">
        <v>29</v>
      </c>
      <c r="J3" s="252" t="s">
        <v>30</v>
      </c>
      <c r="K3" s="252" t="s">
        <v>31</v>
      </c>
      <c r="L3" s="252" t="s">
        <v>32</v>
      </c>
      <c r="M3" s="253" t="s">
        <v>76</v>
      </c>
      <c r="N3" s="254" t="s">
        <v>77</v>
      </c>
    </row>
    <row r="4" spans="1:14" s="1" customFormat="1" ht="19.8">
      <c r="A4" s="233"/>
      <c r="B4" s="225"/>
      <c r="C4" s="225"/>
      <c r="D4" s="21" t="s">
        <v>33</v>
      </c>
      <c r="E4" s="21" t="s">
        <v>34</v>
      </c>
      <c r="F4" s="21" t="s">
        <v>69</v>
      </c>
      <c r="G4" s="225"/>
      <c r="H4" s="225"/>
      <c r="I4" s="225"/>
      <c r="J4" s="225"/>
      <c r="K4" s="225"/>
      <c r="L4" s="225"/>
      <c r="M4" s="246"/>
      <c r="N4" s="248"/>
    </row>
    <row r="5" spans="1:14" ht="19.8">
      <c r="A5" s="219" t="s">
        <v>104</v>
      </c>
      <c r="B5" s="193">
        <v>9</v>
      </c>
      <c r="C5" s="195">
        <v>343</v>
      </c>
      <c r="D5" s="195">
        <v>361</v>
      </c>
      <c r="E5" s="195">
        <v>371</v>
      </c>
      <c r="F5" s="22">
        <f t="shared" ref="F5:F24" si="0">SUM(D5:E5)</f>
        <v>732</v>
      </c>
      <c r="G5" s="43">
        <v>3</v>
      </c>
      <c r="H5" s="44">
        <v>7</v>
      </c>
      <c r="I5" s="44">
        <v>1</v>
      </c>
      <c r="J5" s="44">
        <v>1</v>
      </c>
      <c r="K5" s="44">
        <v>1</v>
      </c>
      <c r="L5" s="44">
        <v>1</v>
      </c>
      <c r="M5" s="45">
        <v>0</v>
      </c>
      <c r="N5" s="46">
        <v>0</v>
      </c>
    </row>
    <row r="6" spans="1:14" ht="19.8">
      <c r="A6" s="219" t="s">
        <v>105</v>
      </c>
      <c r="B6" s="194">
        <v>9</v>
      </c>
      <c r="C6" s="195">
        <v>517</v>
      </c>
      <c r="D6" s="195">
        <v>540</v>
      </c>
      <c r="E6" s="195">
        <v>583</v>
      </c>
      <c r="F6" s="22">
        <f t="shared" si="0"/>
        <v>1123</v>
      </c>
      <c r="G6" s="43">
        <v>4</v>
      </c>
      <c r="H6" s="44">
        <v>5</v>
      </c>
      <c r="I6" s="44">
        <v>2</v>
      </c>
      <c r="J6" s="44">
        <v>1</v>
      </c>
      <c r="K6" s="44">
        <v>0</v>
      </c>
      <c r="L6" s="44">
        <v>0</v>
      </c>
      <c r="M6" s="45">
        <v>2</v>
      </c>
      <c r="N6" s="46">
        <v>0</v>
      </c>
    </row>
    <row r="7" spans="1:14" ht="19.8">
      <c r="A7" s="219" t="s">
        <v>106</v>
      </c>
      <c r="B7" s="194">
        <v>17</v>
      </c>
      <c r="C7" s="195">
        <v>682</v>
      </c>
      <c r="D7" s="195">
        <v>709</v>
      </c>
      <c r="E7" s="195">
        <v>756</v>
      </c>
      <c r="F7" s="22">
        <f t="shared" si="0"/>
        <v>1465</v>
      </c>
      <c r="G7" s="43">
        <v>2</v>
      </c>
      <c r="H7" s="44">
        <v>9</v>
      </c>
      <c r="I7" s="44">
        <v>0</v>
      </c>
      <c r="J7" s="44">
        <v>1</v>
      </c>
      <c r="K7" s="44">
        <v>0</v>
      </c>
      <c r="L7" s="44">
        <v>3</v>
      </c>
      <c r="M7" s="45">
        <v>2</v>
      </c>
      <c r="N7" s="46">
        <v>0</v>
      </c>
    </row>
    <row r="8" spans="1:14" ht="19.8">
      <c r="A8" s="219" t="s">
        <v>107</v>
      </c>
      <c r="B8" s="194">
        <v>8</v>
      </c>
      <c r="C8" s="195">
        <v>415</v>
      </c>
      <c r="D8" s="195">
        <v>419</v>
      </c>
      <c r="E8" s="195">
        <v>484</v>
      </c>
      <c r="F8" s="22">
        <f t="shared" si="0"/>
        <v>903</v>
      </c>
      <c r="G8" s="43">
        <v>7</v>
      </c>
      <c r="H8" s="44">
        <v>7</v>
      </c>
      <c r="I8" s="44">
        <v>2</v>
      </c>
      <c r="J8" s="44">
        <v>5</v>
      </c>
      <c r="K8" s="44">
        <v>0</v>
      </c>
      <c r="L8" s="44">
        <v>0</v>
      </c>
      <c r="M8" s="45">
        <v>0</v>
      </c>
      <c r="N8" s="46">
        <v>0</v>
      </c>
    </row>
    <row r="9" spans="1:14" ht="19.8">
      <c r="A9" s="219" t="s">
        <v>108</v>
      </c>
      <c r="B9" s="194">
        <v>12</v>
      </c>
      <c r="C9" s="195">
        <v>527</v>
      </c>
      <c r="D9" s="195">
        <v>507</v>
      </c>
      <c r="E9" s="195">
        <v>560</v>
      </c>
      <c r="F9" s="22">
        <f t="shared" si="0"/>
        <v>1067</v>
      </c>
      <c r="G9" s="43">
        <v>9</v>
      </c>
      <c r="H9" s="44">
        <v>6</v>
      </c>
      <c r="I9" s="44">
        <v>5</v>
      </c>
      <c r="J9" s="44">
        <v>6</v>
      </c>
      <c r="K9" s="44">
        <v>0</v>
      </c>
      <c r="L9" s="44">
        <v>0</v>
      </c>
      <c r="M9" s="45">
        <v>0</v>
      </c>
      <c r="N9" s="46">
        <v>0</v>
      </c>
    </row>
    <row r="10" spans="1:14" ht="19.8">
      <c r="A10" s="219" t="s">
        <v>109</v>
      </c>
      <c r="B10" s="194">
        <v>28</v>
      </c>
      <c r="C10" s="195">
        <v>1936</v>
      </c>
      <c r="D10" s="195">
        <v>1934</v>
      </c>
      <c r="E10" s="195">
        <v>2150</v>
      </c>
      <c r="F10" s="22">
        <f t="shared" si="0"/>
        <v>4084</v>
      </c>
      <c r="G10" s="43">
        <v>24</v>
      </c>
      <c r="H10" s="44">
        <v>25</v>
      </c>
      <c r="I10" s="44">
        <v>5</v>
      </c>
      <c r="J10" s="44">
        <v>5</v>
      </c>
      <c r="K10" s="44">
        <v>0</v>
      </c>
      <c r="L10" s="44">
        <v>4</v>
      </c>
      <c r="M10" s="45">
        <v>1</v>
      </c>
      <c r="N10" s="46">
        <v>2</v>
      </c>
    </row>
    <row r="11" spans="1:14" ht="19.8">
      <c r="A11" s="219" t="s">
        <v>110</v>
      </c>
      <c r="B11" s="194">
        <v>11</v>
      </c>
      <c r="C11" s="195">
        <v>329</v>
      </c>
      <c r="D11" s="195">
        <v>383</v>
      </c>
      <c r="E11" s="195">
        <v>375</v>
      </c>
      <c r="F11" s="22">
        <f t="shared" si="0"/>
        <v>758</v>
      </c>
      <c r="G11" s="43">
        <v>3</v>
      </c>
      <c r="H11" s="44">
        <v>10</v>
      </c>
      <c r="I11" s="44">
        <v>2</v>
      </c>
      <c r="J11" s="44">
        <v>2</v>
      </c>
      <c r="K11" s="44">
        <v>0</v>
      </c>
      <c r="L11" s="44">
        <v>2</v>
      </c>
      <c r="M11" s="45">
        <v>1</v>
      </c>
      <c r="N11" s="46">
        <v>0</v>
      </c>
    </row>
    <row r="12" spans="1:14" ht="19.8">
      <c r="A12" s="219" t="s">
        <v>111</v>
      </c>
      <c r="B12" s="194">
        <v>11</v>
      </c>
      <c r="C12" s="195">
        <v>695</v>
      </c>
      <c r="D12" s="195">
        <v>593</v>
      </c>
      <c r="E12" s="195">
        <v>706</v>
      </c>
      <c r="F12" s="22">
        <f t="shared" si="0"/>
        <v>1299</v>
      </c>
      <c r="G12" s="43">
        <v>14</v>
      </c>
      <c r="H12" s="44">
        <v>11</v>
      </c>
      <c r="I12" s="44">
        <v>3</v>
      </c>
      <c r="J12" s="44">
        <v>4</v>
      </c>
      <c r="K12" s="44">
        <v>1</v>
      </c>
      <c r="L12" s="44">
        <v>1</v>
      </c>
      <c r="M12" s="45">
        <v>0</v>
      </c>
      <c r="N12" s="46">
        <v>0</v>
      </c>
    </row>
    <row r="13" spans="1:14" ht="19.8">
      <c r="A13" s="219" t="s">
        <v>112</v>
      </c>
      <c r="B13" s="194">
        <v>13</v>
      </c>
      <c r="C13" s="195">
        <v>1066</v>
      </c>
      <c r="D13" s="195">
        <v>906</v>
      </c>
      <c r="E13" s="195">
        <v>1102</v>
      </c>
      <c r="F13" s="22">
        <f t="shared" si="0"/>
        <v>2008</v>
      </c>
      <c r="G13" s="43">
        <v>9</v>
      </c>
      <c r="H13" s="44">
        <v>11</v>
      </c>
      <c r="I13" s="44">
        <v>1</v>
      </c>
      <c r="J13" s="44">
        <v>1</v>
      </c>
      <c r="K13" s="44">
        <v>0</v>
      </c>
      <c r="L13" s="44">
        <v>0</v>
      </c>
      <c r="M13" s="45">
        <v>1</v>
      </c>
      <c r="N13" s="46">
        <v>0</v>
      </c>
    </row>
    <row r="14" spans="1:14" ht="19.8">
      <c r="A14" s="219" t="s">
        <v>113</v>
      </c>
      <c r="B14" s="194">
        <v>9</v>
      </c>
      <c r="C14" s="195">
        <v>424</v>
      </c>
      <c r="D14" s="195">
        <v>365</v>
      </c>
      <c r="E14" s="195">
        <v>481</v>
      </c>
      <c r="F14" s="22">
        <f t="shared" si="0"/>
        <v>846</v>
      </c>
      <c r="G14" s="43">
        <v>1</v>
      </c>
      <c r="H14" s="44">
        <v>12</v>
      </c>
      <c r="I14" s="44">
        <v>0</v>
      </c>
      <c r="J14" s="44">
        <v>1</v>
      </c>
      <c r="K14" s="44">
        <v>0</v>
      </c>
      <c r="L14" s="44">
        <v>1</v>
      </c>
      <c r="M14" s="45">
        <v>1</v>
      </c>
      <c r="N14" s="46">
        <v>1</v>
      </c>
    </row>
    <row r="15" spans="1:14" ht="19.8">
      <c r="A15" s="219" t="s">
        <v>114</v>
      </c>
      <c r="B15" s="194">
        <v>11</v>
      </c>
      <c r="C15" s="195">
        <v>500</v>
      </c>
      <c r="D15" s="195">
        <v>492</v>
      </c>
      <c r="E15" s="195">
        <v>583</v>
      </c>
      <c r="F15" s="22">
        <f t="shared" si="0"/>
        <v>1075</v>
      </c>
      <c r="G15" s="43">
        <v>8</v>
      </c>
      <c r="H15" s="44">
        <v>9</v>
      </c>
      <c r="I15" s="44">
        <v>3</v>
      </c>
      <c r="J15" s="44">
        <v>0</v>
      </c>
      <c r="K15" s="44">
        <v>0</v>
      </c>
      <c r="L15" s="44">
        <v>1</v>
      </c>
      <c r="M15" s="45">
        <v>0</v>
      </c>
      <c r="N15" s="46">
        <v>0</v>
      </c>
    </row>
    <row r="16" spans="1:14" ht="19.8">
      <c r="A16" s="219" t="s">
        <v>115</v>
      </c>
      <c r="B16" s="194">
        <v>13</v>
      </c>
      <c r="C16" s="195">
        <v>581</v>
      </c>
      <c r="D16" s="195">
        <v>632</v>
      </c>
      <c r="E16" s="195">
        <v>474</v>
      </c>
      <c r="F16" s="22">
        <f t="shared" si="0"/>
        <v>1106</v>
      </c>
      <c r="G16" s="43">
        <v>4</v>
      </c>
      <c r="H16" s="44">
        <v>4</v>
      </c>
      <c r="I16" s="44">
        <v>5</v>
      </c>
      <c r="J16" s="44">
        <v>0</v>
      </c>
      <c r="K16" s="44">
        <v>1</v>
      </c>
      <c r="L16" s="44">
        <v>0</v>
      </c>
      <c r="M16" s="45">
        <v>1</v>
      </c>
      <c r="N16" s="46">
        <v>0</v>
      </c>
    </row>
    <row r="17" spans="1:14" ht="19.8">
      <c r="A17" s="219" t="s">
        <v>116</v>
      </c>
      <c r="B17" s="194">
        <v>9</v>
      </c>
      <c r="C17" s="195">
        <v>489</v>
      </c>
      <c r="D17" s="195">
        <v>509</v>
      </c>
      <c r="E17" s="195">
        <v>557</v>
      </c>
      <c r="F17" s="22">
        <f t="shared" si="0"/>
        <v>1066</v>
      </c>
      <c r="G17" s="43">
        <v>5</v>
      </c>
      <c r="H17" s="44">
        <v>7</v>
      </c>
      <c r="I17" s="44">
        <v>3</v>
      </c>
      <c r="J17" s="44">
        <v>1</v>
      </c>
      <c r="K17" s="44">
        <v>0</v>
      </c>
      <c r="L17" s="44">
        <v>1</v>
      </c>
      <c r="M17" s="45">
        <v>0</v>
      </c>
      <c r="N17" s="46">
        <v>0</v>
      </c>
    </row>
    <row r="18" spans="1:14" ht="19.8">
      <c r="A18" s="219" t="s">
        <v>117</v>
      </c>
      <c r="B18" s="194">
        <v>18</v>
      </c>
      <c r="C18" s="195">
        <v>784</v>
      </c>
      <c r="D18" s="195">
        <v>765</v>
      </c>
      <c r="E18" s="195">
        <v>925</v>
      </c>
      <c r="F18" s="22">
        <f t="shared" si="0"/>
        <v>1690</v>
      </c>
      <c r="G18" s="43">
        <v>5</v>
      </c>
      <c r="H18" s="44">
        <v>12</v>
      </c>
      <c r="I18" s="44">
        <v>0</v>
      </c>
      <c r="J18" s="44">
        <v>3</v>
      </c>
      <c r="K18" s="44">
        <v>0</v>
      </c>
      <c r="L18" s="44">
        <v>1</v>
      </c>
      <c r="M18" s="45">
        <v>0</v>
      </c>
      <c r="N18" s="46">
        <v>0</v>
      </c>
    </row>
    <row r="19" spans="1:14" ht="19.8">
      <c r="A19" s="219" t="s">
        <v>118</v>
      </c>
      <c r="B19" s="194">
        <v>11</v>
      </c>
      <c r="C19" s="195">
        <v>608</v>
      </c>
      <c r="D19" s="195">
        <v>537</v>
      </c>
      <c r="E19" s="195">
        <v>652</v>
      </c>
      <c r="F19" s="22">
        <f t="shared" si="0"/>
        <v>1189</v>
      </c>
      <c r="G19" s="43">
        <v>10</v>
      </c>
      <c r="H19" s="44">
        <v>2</v>
      </c>
      <c r="I19" s="44">
        <v>4</v>
      </c>
      <c r="J19" s="44">
        <v>3</v>
      </c>
      <c r="K19" s="44">
        <v>0</v>
      </c>
      <c r="L19" s="44">
        <v>0</v>
      </c>
      <c r="M19" s="45">
        <v>2</v>
      </c>
      <c r="N19" s="46">
        <v>0</v>
      </c>
    </row>
    <row r="20" spans="1:14" ht="19.8">
      <c r="A20" s="219" t="s">
        <v>119</v>
      </c>
      <c r="B20" s="194">
        <v>9</v>
      </c>
      <c r="C20" s="195">
        <v>520</v>
      </c>
      <c r="D20" s="195">
        <v>527</v>
      </c>
      <c r="E20" s="195">
        <v>591</v>
      </c>
      <c r="F20" s="22">
        <f t="shared" si="0"/>
        <v>1118</v>
      </c>
      <c r="G20" s="43">
        <v>10</v>
      </c>
      <c r="H20" s="44">
        <v>6</v>
      </c>
      <c r="I20" s="44">
        <v>0</v>
      </c>
      <c r="J20" s="44">
        <v>2</v>
      </c>
      <c r="K20" s="44">
        <v>0</v>
      </c>
      <c r="L20" s="44">
        <v>0</v>
      </c>
      <c r="M20" s="45">
        <v>0</v>
      </c>
      <c r="N20" s="46">
        <v>0</v>
      </c>
    </row>
    <row r="21" spans="1:14" ht="19.8">
      <c r="A21" s="219" t="s">
        <v>120</v>
      </c>
      <c r="B21" s="194">
        <v>19</v>
      </c>
      <c r="C21" s="195">
        <v>864</v>
      </c>
      <c r="D21" s="195">
        <v>844</v>
      </c>
      <c r="E21" s="195">
        <v>953</v>
      </c>
      <c r="F21" s="22">
        <f t="shared" si="0"/>
        <v>1797</v>
      </c>
      <c r="G21" s="43">
        <v>7</v>
      </c>
      <c r="H21" s="44">
        <v>13</v>
      </c>
      <c r="I21" s="44">
        <v>3</v>
      </c>
      <c r="J21" s="44">
        <v>4</v>
      </c>
      <c r="K21" s="44">
        <v>0</v>
      </c>
      <c r="L21" s="44">
        <v>1</v>
      </c>
      <c r="M21" s="45">
        <v>0</v>
      </c>
      <c r="N21" s="46">
        <v>0</v>
      </c>
    </row>
    <row r="22" spans="1:14" ht="19.8">
      <c r="A22" s="219" t="s">
        <v>121</v>
      </c>
      <c r="B22" s="194">
        <v>13</v>
      </c>
      <c r="C22" s="195">
        <v>554</v>
      </c>
      <c r="D22" s="195">
        <v>554</v>
      </c>
      <c r="E22" s="195">
        <v>614</v>
      </c>
      <c r="F22" s="22">
        <f t="shared" si="0"/>
        <v>1168</v>
      </c>
      <c r="G22" s="43">
        <v>6</v>
      </c>
      <c r="H22" s="44">
        <v>3</v>
      </c>
      <c r="I22" s="44">
        <v>0</v>
      </c>
      <c r="J22" s="44">
        <v>0</v>
      </c>
      <c r="K22" s="44">
        <v>0</v>
      </c>
      <c r="L22" s="44">
        <v>0</v>
      </c>
      <c r="M22" s="45">
        <v>1</v>
      </c>
      <c r="N22" s="46">
        <v>0</v>
      </c>
    </row>
    <row r="23" spans="1:14" ht="19.8">
      <c r="A23" s="219" t="s">
        <v>122</v>
      </c>
      <c r="B23" s="194">
        <v>14</v>
      </c>
      <c r="C23" s="195">
        <v>513</v>
      </c>
      <c r="D23" s="195">
        <v>490</v>
      </c>
      <c r="E23" s="195">
        <v>547</v>
      </c>
      <c r="F23" s="22">
        <f t="shared" si="0"/>
        <v>1037</v>
      </c>
      <c r="G23" s="43">
        <v>8</v>
      </c>
      <c r="H23" s="44">
        <v>9</v>
      </c>
      <c r="I23" s="44">
        <v>3</v>
      </c>
      <c r="J23" s="44">
        <v>2</v>
      </c>
      <c r="K23" s="44">
        <v>1</v>
      </c>
      <c r="L23" s="44">
        <v>0</v>
      </c>
      <c r="M23" s="45">
        <v>1</v>
      </c>
      <c r="N23" s="46">
        <v>0</v>
      </c>
    </row>
    <row r="24" spans="1:14" ht="19.8">
      <c r="A24" s="219" t="s">
        <v>123</v>
      </c>
      <c r="B24" s="194">
        <v>17</v>
      </c>
      <c r="C24" s="195">
        <v>580</v>
      </c>
      <c r="D24" s="195">
        <v>598</v>
      </c>
      <c r="E24" s="195">
        <v>687</v>
      </c>
      <c r="F24" s="22">
        <f t="shared" si="0"/>
        <v>1285</v>
      </c>
      <c r="G24" s="43">
        <v>3</v>
      </c>
      <c r="H24" s="44">
        <v>11</v>
      </c>
      <c r="I24" s="44">
        <v>0</v>
      </c>
      <c r="J24" s="44">
        <v>0</v>
      </c>
      <c r="K24" s="44">
        <v>0</v>
      </c>
      <c r="L24" s="44">
        <v>2</v>
      </c>
      <c r="M24" s="45">
        <v>0</v>
      </c>
      <c r="N24" s="46">
        <v>0</v>
      </c>
    </row>
    <row r="25" spans="1:14" ht="19.8">
      <c r="A25" s="218" t="s">
        <v>87</v>
      </c>
      <c r="B25" s="22">
        <f t="shared" ref="B25:N25" si="1">SUM(B5:B24)</f>
        <v>261</v>
      </c>
      <c r="C25" s="22">
        <f t="shared" si="1"/>
        <v>12927</v>
      </c>
      <c r="D25" s="22">
        <f t="shared" si="1"/>
        <v>12665</v>
      </c>
      <c r="E25" s="22">
        <f t="shared" si="1"/>
        <v>14151</v>
      </c>
      <c r="F25" s="22">
        <f t="shared" si="1"/>
        <v>26816</v>
      </c>
      <c r="G25" s="22">
        <f t="shared" si="1"/>
        <v>142</v>
      </c>
      <c r="H25" s="22">
        <f t="shared" si="1"/>
        <v>179</v>
      </c>
      <c r="I25" s="22">
        <f t="shared" si="1"/>
        <v>42</v>
      </c>
      <c r="J25" s="22">
        <f t="shared" si="1"/>
        <v>42</v>
      </c>
      <c r="K25" s="22">
        <f t="shared" si="1"/>
        <v>4</v>
      </c>
      <c r="L25" s="22">
        <f t="shared" si="1"/>
        <v>18</v>
      </c>
      <c r="M25" s="23">
        <f t="shared" si="1"/>
        <v>13</v>
      </c>
      <c r="N25" s="26">
        <f t="shared" si="1"/>
        <v>3</v>
      </c>
    </row>
    <row r="26" spans="1:14" s="3" customFormat="1" ht="26.25" customHeight="1">
      <c r="A26" s="230" t="s">
        <v>35</v>
      </c>
      <c r="B26" s="231"/>
      <c r="C26" s="61">
        <f>C25</f>
        <v>12927</v>
      </c>
      <c r="D26" s="61" t="s">
        <v>36</v>
      </c>
      <c r="E26" s="61" t="s">
        <v>37</v>
      </c>
      <c r="F26" s="61"/>
      <c r="G26" s="61">
        <f>F25</f>
        <v>26816</v>
      </c>
      <c r="H26" s="61" t="s">
        <v>38</v>
      </c>
      <c r="I26" s="61"/>
      <c r="J26" s="61"/>
      <c r="K26" s="61" t="s">
        <v>131</v>
      </c>
      <c r="L26" s="61"/>
      <c r="M26" s="68"/>
      <c r="N26" s="69"/>
    </row>
    <row r="27" spans="1:14" s="3" customFormat="1" ht="26.25" customHeight="1">
      <c r="A27" s="230" t="s">
        <v>85</v>
      </c>
      <c r="B27" s="231"/>
      <c r="C27" s="62" t="str">
        <f ca="1">INDIRECT(H27,TRUE)</f>
        <v>新生</v>
      </c>
      <c r="D27" s="144" t="s">
        <v>73</v>
      </c>
      <c r="E27" s="145">
        <f>MAX(C5:C24)</f>
        <v>1936</v>
      </c>
      <c r="F27" s="146">
        <f>MAX(F5:F24)</f>
        <v>4084</v>
      </c>
      <c r="G27" s="88"/>
      <c r="H27" s="149" t="str">
        <f>ADDRESS(MATCH(MAX(F5:F24),F5:F24,0)+4,1)</f>
        <v>$A$10</v>
      </c>
      <c r="I27" s="88"/>
      <c r="J27" s="88"/>
      <c r="K27" s="88"/>
      <c r="L27" s="88"/>
      <c r="M27" s="142"/>
      <c r="N27" s="143"/>
    </row>
    <row r="28" spans="1:14" s="3" customFormat="1" ht="26.25" customHeight="1">
      <c r="A28" s="230" t="s">
        <v>86</v>
      </c>
      <c r="B28" s="231"/>
      <c r="C28" s="158" t="str">
        <f ca="1">INDIRECT(H28,TRUE)</f>
        <v>三川</v>
      </c>
      <c r="D28" s="159" t="s">
        <v>73</v>
      </c>
      <c r="E28" s="145" t="s">
        <v>144</v>
      </c>
      <c r="F28" s="148">
        <f>MIN(F5:F24)</f>
        <v>732</v>
      </c>
      <c r="G28" s="88"/>
      <c r="H28" s="149" t="str">
        <f>ADDRESS(MATCH(MIN(F5:F24),F5:F24,0)+4,1)</f>
        <v>$A$5</v>
      </c>
      <c r="I28" s="88"/>
      <c r="J28" s="88"/>
      <c r="K28" s="88"/>
      <c r="L28" s="88"/>
      <c r="M28" s="142"/>
      <c r="N28" s="143"/>
    </row>
    <row r="29" spans="1:14" s="4" customFormat="1" ht="24.9" customHeight="1">
      <c r="A29" s="236" t="s">
        <v>39</v>
      </c>
      <c r="B29" s="237"/>
      <c r="C29" s="226">
        <f>SUM(G29:G30)</f>
        <v>99</v>
      </c>
      <c r="D29" s="228" t="s">
        <v>38</v>
      </c>
      <c r="E29" s="198" t="s">
        <v>40</v>
      </c>
      <c r="F29" s="88"/>
      <c r="G29" s="88">
        <v>58</v>
      </c>
      <c r="H29" s="88" t="s">
        <v>38</v>
      </c>
      <c r="I29" s="88"/>
      <c r="J29" s="88"/>
      <c r="K29" s="81"/>
      <c r="L29" s="81"/>
      <c r="M29" s="82"/>
      <c r="N29" s="83"/>
    </row>
    <row r="30" spans="1:14" s="5" customFormat="1" ht="24.9" customHeight="1">
      <c r="A30" s="238"/>
      <c r="B30" s="239"/>
      <c r="C30" s="227"/>
      <c r="D30" s="229"/>
      <c r="E30" s="89" t="s">
        <v>41</v>
      </c>
      <c r="F30" s="89"/>
      <c r="G30" s="89">
        <v>41</v>
      </c>
      <c r="H30" s="89" t="s">
        <v>38</v>
      </c>
      <c r="I30" s="89"/>
      <c r="J30" s="89"/>
      <c r="K30" s="90"/>
      <c r="L30" s="90"/>
      <c r="M30" s="91"/>
      <c r="N30" s="92"/>
    </row>
    <row r="31" spans="1:14" s="5" customFormat="1" ht="24.9" customHeight="1">
      <c r="A31" s="236" t="s">
        <v>18</v>
      </c>
      <c r="B31" s="240"/>
      <c r="C31" s="243">
        <f>K25</f>
        <v>4</v>
      </c>
      <c r="D31" s="243" t="s">
        <v>10</v>
      </c>
      <c r="E31" s="204" t="s">
        <v>88</v>
      </c>
      <c r="F31" s="198"/>
      <c r="G31" s="198"/>
      <c r="H31" s="198"/>
      <c r="I31" s="198"/>
      <c r="J31" s="198"/>
      <c r="K31" s="205"/>
      <c r="L31" s="205"/>
      <c r="M31" s="206"/>
      <c r="N31" s="207"/>
    </row>
    <row r="32" spans="1:14" s="6" customFormat="1" ht="24.9" customHeight="1">
      <c r="A32" s="241"/>
      <c r="B32" s="242"/>
      <c r="C32" s="244"/>
      <c r="D32" s="244"/>
      <c r="E32" s="204" t="s">
        <v>82</v>
      </c>
      <c r="F32" s="202"/>
      <c r="G32" s="202"/>
      <c r="H32" s="202"/>
      <c r="I32" s="202"/>
      <c r="J32" s="202"/>
      <c r="K32" s="202"/>
      <c r="L32" s="202"/>
      <c r="M32" s="202"/>
      <c r="N32" s="203"/>
    </row>
    <row r="33" spans="1:14" s="7" customFormat="1" ht="26.25" customHeight="1">
      <c r="A33" s="230" t="s">
        <v>42</v>
      </c>
      <c r="B33" s="231"/>
      <c r="C33" s="61">
        <f>L25</f>
        <v>18</v>
      </c>
      <c r="D33" s="61" t="s">
        <v>38</v>
      </c>
      <c r="E33" s="61"/>
      <c r="F33" s="61"/>
      <c r="G33" s="62"/>
      <c r="H33" s="61"/>
      <c r="I33" s="61"/>
      <c r="J33" s="61"/>
      <c r="K33" s="63"/>
      <c r="L33" s="63"/>
      <c r="M33" s="64"/>
      <c r="N33" s="65"/>
    </row>
    <row r="34" spans="1:14" s="8" customFormat="1" ht="26.25" customHeight="1">
      <c r="A34" s="230" t="s">
        <v>14</v>
      </c>
      <c r="B34" s="231"/>
      <c r="C34" s="61">
        <f>M25</f>
        <v>13</v>
      </c>
      <c r="D34" s="61" t="s">
        <v>43</v>
      </c>
      <c r="E34" s="61" t="s">
        <v>145</v>
      </c>
      <c r="F34" s="61"/>
      <c r="G34" s="61"/>
      <c r="H34" s="61"/>
      <c r="I34" s="61"/>
      <c r="J34" s="61"/>
      <c r="K34" s="63"/>
      <c r="L34" s="63"/>
      <c r="M34" s="64"/>
      <c r="N34" s="65"/>
    </row>
    <row r="35" spans="1:14" s="9" customFormat="1" ht="26.25" customHeight="1">
      <c r="A35" s="230" t="s">
        <v>15</v>
      </c>
      <c r="B35" s="231"/>
      <c r="C35" s="61">
        <f>N25</f>
        <v>3</v>
      </c>
      <c r="D35" s="61" t="s">
        <v>43</v>
      </c>
      <c r="E35" s="61" t="s">
        <v>90</v>
      </c>
      <c r="F35" s="61"/>
      <c r="G35" s="61"/>
      <c r="H35" s="61"/>
      <c r="I35" s="61"/>
      <c r="J35" s="61"/>
      <c r="K35" s="63"/>
      <c r="L35" s="63"/>
      <c r="M35" s="64"/>
      <c r="N35" s="65"/>
    </row>
    <row r="36" spans="1:14" s="7" customFormat="1" ht="26.25" customHeight="1">
      <c r="A36" s="230" t="s">
        <v>84</v>
      </c>
      <c r="B36" s="231"/>
      <c r="C36" s="61">
        <f>G25</f>
        <v>142</v>
      </c>
      <c r="D36" s="72" t="s">
        <v>38</v>
      </c>
      <c r="E36" s="61" t="s">
        <v>44</v>
      </c>
      <c r="F36" s="61"/>
      <c r="G36" s="61">
        <f>H25</f>
        <v>179</v>
      </c>
      <c r="H36" s="72" t="s">
        <v>38</v>
      </c>
      <c r="I36" s="61"/>
      <c r="J36" s="61"/>
      <c r="K36" s="63"/>
      <c r="L36" s="63"/>
      <c r="M36" s="64"/>
      <c r="N36" s="65"/>
    </row>
    <row r="37" spans="1:14" s="10" customFormat="1" ht="26.25" customHeight="1" thickBot="1">
      <c r="A37" s="234" t="str">
        <f>IF(C37&gt;0," 本月戶數增加","本月戶數減少")</f>
        <v xml:space="preserve"> 本月戶數增加</v>
      </c>
      <c r="B37" s="235"/>
      <c r="C37" s="73">
        <f>C25-'10907'!C25</f>
        <v>18</v>
      </c>
      <c r="D37" s="157" t="str">
        <f>IF(E37&gt;0,"男增加","男減少")</f>
        <v>男減少</v>
      </c>
      <c r="E37" s="74">
        <f>D25-'10907'!D25</f>
        <v>-30</v>
      </c>
      <c r="F37" s="75" t="str">
        <f>IF(G37&gt;0,"女增加","女減少")</f>
        <v>女減少</v>
      </c>
      <c r="G37" s="74">
        <f>E25-'10907'!E25</f>
        <v>-21</v>
      </c>
      <c r="H37" s="76"/>
      <c r="I37" s="235" t="str">
        <f>IF(K37&gt;0,"總人口數增加","總人口數減少")</f>
        <v>總人口數減少</v>
      </c>
      <c r="J37" s="235"/>
      <c r="K37" s="74">
        <f>F25-'10907'!F25</f>
        <v>-51</v>
      </c>
      <c r="L37" s="76"/>
      <c r="M37" s="77"/>
      <c r="N37" s="78"/>
    </row>
    <row r="38" spans="1:14">
      <c r="C38" s="2"/>
    </row>
  </sheetData>
  <mergeCells count="28">
    <mergeCell ref="A1:L1"/>
    <mergeCell ref="I3:I4"/>
    <mergeCell ref="C29:C30"/>
    <mergeCell ref="D29:D30"/>
    <mergeCell ref="B3:B4"/>
    <mergeCell ref="G3:G4"/>
    <mergeCell ref="H3:H4"/>
    <mergeCell ref="A26:B26"/>
    <mergeCell ref="A3:A4"/>
    <mergeCell ref="L3:L4"/>
    <mergeCell ref="K2:N2"/>
    <mergeCell ref="M3:M4"/>
    <mergeCell ref="N3:N4"/>
    <mergeCell ref="K3:K4"/>
    <mergeCell ref="J3:J4"/>
    <mergeCell ref="A29:B30"/>
    <mergeCell ref="C3:C4"/>
    <mergeCell ref="A37:B37"/>
    <mergeCell ref="I37:J37"/>
    <mergeCell ref="A35:B35"/>
    <mergeCell ref="A33:B33"/>
    <mergeCell ref="A34:B34"/>
    <mergeCell ref="A27:B27"/>
    <mergeCell ref="A28:B28"/>
    <mergeCell ref="A36:B36"/>
    <mergeCell ref="A31:B32"/>
    <mergeCell ref="C31:C32"/>
    <mergeCell ref="D31:D32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workbookViewId="0">
      <pane ySplit="4" topLeftCell="A5" activePane="bottomLeft" state="frozen"/>
      <selection pane="bottomLeft" sqref="A1:L1"/>
    </sheetView>
  </sheetViews>
  <sheetFormatPr defaultColWidth="9" defaultRowHeight="16.2"/>
  <cols>
    <col min="1" max="1" width="11.33203125" style="163" customWidth="1"/>
    <col min="2" max="2" width="12.44140625" style="29" customWidth="1"/>
    <col min="3" max="3" width="11.33203125" style="29" customWidth="1"/>
    <col min="4" max="6" width="9.6640625" style="29" customWidth="1"/>
    <col min="7" max="10" width="8.6640625" style="29" customWidth="1"/>
    <col min="11" max="14" width="7.6640625" style="29" customWidth="1"/>
    <col min="15" max="16384" width="9" style="29"/>
  </cols>
  <sheetData>
    <row r="1" spans="1:14" ht="44.25" customHeight="1">
      <c r="A1" s="222" t="s">
        <v>93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47"/>
      <c r="N1" s="4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64" t="s">
        <v>101</v>
      </c>
      <c r="L2" s="264"/>
      <c r="M2" s="264"/>
      <c r="N2" s="264"/>
    </row>
    <row r="3" spans="1:14" ht="19.8">
      <c r="A3" s="265" t="s">
        <v>65</v>
      </c>
      <c r="B3" s="260" t="s">
        <v>66</v>
      </c>
      <c r="C3" s="260" t="s">
        <v>26</v>
      </c>
      <c r="D3" s="190" t="s">
        <v>10</v>
      </c>
      <c r="E3" s="191" t="s">
        <v>79</v>
      </c>
      <c r="F3" s="192" t="s">
        <v>80</v>
      </c>
      <c r="G3" s="260" t="s">
        <v>27</v>
      </c>
      <c r="H3" s="260" t="s">
        <v>28</v>
      </c>
      <c r="I3" s="260" t="s">
        <v>29</v>
      </c>
      <c r="J3" s="260" t="s">
        <v>30</v>
      </c>
      <c r="K3" s="260" t="s">
        <v>31</v>
      </c>
      <c r="L3" s="260" t="s">
        <v>32</v>
      </c>
      <c r="M3" s="267" t="s">
        <v>76</v>
      </c>
      <c r="N3" s="269" t="s">
        <v>77</v>
      </c>
    </row>
    <row r="4" spans="1:14" s="163" customFormat="1" ht="19.8">
      <c r="A4" s="266"/>
      <c r="B4" s="261"/>
      <c r="C4" s="261"/>
      <c r="D4" s="50" t="s">
        <v>33</v>
      </c>
      <c r="E4" s="50" t="s">
        <v>34</v>
      </c>
      <c r="F4" s="50" t="s">
        <v>70</v>
      </c>
      <c r="G4" s="261"/>
      <c r="H4" s="261"/>
      <c r="I4" s="261"/>
      <c r="J4" s="261"/>
      <c r="K4" s="261"/>
      <c r="L4" s="261"/>
      <c r="M4" s="268"/>
      <c r="N4" s="270"/>
    </row>
    <row r="5" spans="1:14" ht="19.8">
      <c r="A5" s="219" t="s">
        <v>104</v>
      </c>
      <c r="B5" s="51">
        <v>9</v>
      </c>
      <c r="C5" s="195">
        <v>343</v>
      </c>
      <c r="D5" s="195">
        <v>357</v>
      </c>
      <c r="E5" s="195">
        <v>372</v>
      </c>
      <c r="F5" s="51">
        <f>SUM(D5:E5)</f>
        <v>729</v>
      </c>
      <c r="G5" s="57">
        <v>3</v>
      </c>
      <c r="H5" s="58">
        <v>7</v>
      </c>
      <c r="I5" s="58">
        <v>0</v>
      </c>
      <c r="J5" s="58">
        <v>0</v>
      </c>
      <c r="K5" s="58">
        <v>1</v>
      </c>
      <c r="L5" s="58">
        <v>0</v>
      </c>
      <c r="M5" s="59">
        <v>0</v>
      </c>
      <c r="N5" s="60">
        <v>0</v>
      </c>
    </row>
    <row r="6" spans="1:14" ht="19.8">
      <c r="A6" s="219" t="s">
        <v>105</v>
      </c>
      <c r="B6" s="51">
        <v>9</v>
      </c>
      <c r="C6" s="195">
        <v>518</v>
      </c>
      <c r="D6" s="195">
        <v>536</v>
      </c>
      <c r="E6" s="195">
        <v>582</v>
      </c>
      <c r="F6" s="51">
        <f t="shared" ref="F6:F24" si="0">SUM(D6:E6)</f>
        <v>1118</v>
      </c>
      <c r="G6" s="57">
        <v>2</v>
      </c>
      <c r="H6" s="58">
        <v>6</v>
      </c>
      <c r="I6" s="58">
        <v>0</v>
      </c>
      <c r="J6" s="58">
        <v>0</v>
      </c>
      <c r="K6" s="58">
        <v>0</v>
      </c>
      <c r="L6" s="58">
        <v>1</v>
      </c>
      <c r="M6" s="59">
        <v>1</v>
      </c>
      <c r="N6" s="60">
        <v>1</v>
      </c>
    </row>
    <row r="7" spans="1:14" ht="19.8">
      <c r="A7" s="219" t="s">
        <v>106</v>
      </c>
      <c r="B7" s="51">
        <v>17</v>
      </c>
      <c r="C7" s="195">
        <v>687</v>
      </c>
      <c r="D7" s="195">
        <v>711</v>
      </c>
      <c r="E7" s="195">
        <v>757</v>
      </c>
      <c r="F7" s="51">
        <f t="shared" si="0"/>
        <v>1468</v>
      </c>
      <c r="G7" s="57">
        <v>13</v>
      </c>
      <c r="H7" s="58">
        <v>10</v>
      </c>
      <c r="I7" s="58">
        <v>1</v>
      </c>
      <c r="J7" s="58">
        <v>2</v>
      </c>
      <c r="K7" s="58">
        <v>1</v>
      </c>
      <c r="L7" s="58">
        <v>0</v>
      </c>
      <c r="M7" s="59">
        <v>0</v>
      </c>
      <c r="N7" s="60">
        <v>0</v>
      </c>
    </row>
    <row r="8" spans="1:14" ht="19.8">
      <c r="A8" s="219" t="s">
        <v>107</v>
      </c>
      <c r="B8" s="51">
        <v>8</v>
      </c>
      <c r="C8" s="195">
        <v>415</v>
      </c>
      <c r="D8" s="195">
        <v>421</v>
      </c>
      <c r="E8" s="195">
        <v>485</v>
      </c>
      <c r="F8" s="51">
        <f t="shared" si="0"/>
        <v>906</v>
      </c>
      <c r="G8" s="57">
        <v>11</v>
      </c>
      <c r="H8" s="58">
        <v>8</v>
      </c>
      <c r="I8" s="58">
        <v>3</v>
      </c>
      <c r="J8" s="58">
        <v>2</v>
      </c>
      <c r="K8" s="58">
        <v>1</v>
      </c>
      <c r="L8" s="58">
        <v>2</v>
      </c>
      <c r="M8" s="59">
        <v>1</v>
      </c>
      <c r="N8" s="60">
        <v>0</v>
      </c>
    </row>
    <row r="9" spans="1:14" ht="19.8">
      <c r="A9" s="219" t="s">
        <v>108</v>
      </c>
      <c r="B9" s="51">
        <v>12</v>
      </c>
      <c r="C9" s="195">
        <v>530</v>
      </c>
      <c r="D9" s="195">
        <v>507</v>
      </c>
      <c r="E9" s="195">
        <v>562</v>
      </c>
      <c r="F9" s="51">
        <f t="shared" si="0"/>
        <v>1069</v>
      </c>
      <c r="G9" s="57">
        <v>6</v>
      </c>
      <c r="H9" s="58">
        <v>6</v>
      </c>
      <c r="I9" s="58">
        <v>2</v>
      </c>
      <c r="J9" s="58">
        <v>0</v>
      </c>
      <c r="K9" s="58">
        <v>1</v>
      </c>
      <c r="L9" s="58">
        <v>1</v>
      </c>
      <c r="M9" s="59">
        <v>0</v>
      </c>
      <c r="N9" s="60">
        <v>0</v>
      </c>
    </row>
    <row r="10" spans="1:14" ht="19.8">
      <c r="A10" s="219" t="s">
        <v>109</v>
      </c>
      <c r="B10" s="51">
        <v>28</v>
      </c>
      <c r="C10" s="195">
        <v>1931</v>
      </c>
      <c r="D10" s="195">
        <v>1930</v>
      </c>
      <c r="E10" s="195">
        <v>2138</v>
      </c>
      <c r="F10" s="51">
        <f t="shared" si="0"/>
        <v>4068</v>
      </c>
      <c r="G10" s="57">
        <v>33</v>
      </c>
      <c r="H10" s="58">
        <v>44</v>
      </c>
      <c r="I10" s="58">
        <v>13</v>
      </c>
      <c r="J10" s="58">
        <v>16</v>
      </c>
      <c r="K10" s="58">
        <v>0</v>
      </c>
      <c r="L10" s="58">
        <v>2</v>
      </c>
      <c r="M10" s="59">
        <v>0</v>
      </c>
      <c r="N10" s="60">
        <v>0</v>
      </c>
    </row>
    <row r="11" spans="1:14" ht="19.8">
      <c r="A11" s="219" t="s">
        <v>110</v>
      </c>
      <c r="B11" s="51">
        <v>11</v>
      </c>
      <c r="C11" s="195">
        <v>328</v>
      </c>
      <c r="D11" s="195">
        <v>381</v>
      </c>
      <c r="E11" s="195">
        <v>373</v>
      </c>
      <c r="F11" s="51">
        <f t="shared" si="0"/>
        <v>754</v>
      </c>
      <c r="G11" s="57">
        <v>3</v>
      </c>
      <c r="H11" s="58">
        <v>7</v>
      </c>
      <c r="I11" s="58">
        <v>0</v>
      </c>
      <c r="J11" s="58">
        <v>0</v>
      </c>
      <c r="K11" s="58">
        <v>0</v>
      </c>
      <c r="L11" s="58">
        <v>0</v>
      </c>
      <c r="M11" s="59">
        <v>0</v>
      </c>
      <c r="N11" s="60">
        <v>0</v>
      </c>
    </row>
    <row r="12" spans="1:14" ht="19.8">
      <c r="A12" s="219" t="s">
        <v>111</v>
      </c>
      <c r="B12" s="51">
        <v>11</v>
      </c>
      <c r="C12" s="195">
        <v>699</v>
      </c>
      <c r="D12" s="195">
        <v>596</v>
      </c>
      <c r="E12" s="195">
        <v>705</v>
      </c>
      <c r="F12" s="51">
        <f t="shared" si="0"/>
        <v>1301</v>
      </c>
      <c r="G12" s="57">
        <v>15</v>
      </c>
      <c r="H12" s="58">
        <v>12</v>
      </c>
      <c r="I12" s="58">
        <v>0</v>
      </c>
      <c r="J12" s="58">
        <v>1</v>
      </c>
      <c r="K12" s="58">
        <v>0</v>
      </c>
      <c r="L12" s="58">
        <v>0</v>
      </c>
      <c r="M12" s="59">
        <v>2</v>
      </c>
      <c r="N12" s="60">
        <v>2</v>
      </c>
    </row>
    <row r="13" spans="1:14" ht="19.8">
      <c r="A13" s="219" t="s">
        <v>112</v>
      </c>
      <c r="B13" s="51">
        <v>13</v>
      </c>
      <c r="C13" s="195">
        <v>1069</v>
      </c>
      <c r="D13" s="195">
        <v>899</v>
      </c>
      <c r="E13" s="195">
        <v>1100</v>
      </c>
      <c r="F13" s="51">
        <f t="shared" si="0"/>
        <v>1999</v>
      </c>
      <c r="G13" s="56">
        <v>19</v>
      </c>
      <c r="H13" s="58">
        <v>27</v>
      </c>
      <c r="I13" s="58">
        <v>1</v>
      </c>
      <c r="J13" s="58">
        <v>1</v>
      </c>
      <c r="K13" s="58">
        <v>1</v>
      </c>
      <c r="L13" s="58">
        <v>2</v>
      </c>
      <c r="M13" s="59">
        <v>1</v>
      </c>
      <c r="N13" s="60">
        <v>2</v>
      </c>
    </row>
    <row r="14" spans="1:14" ht="19.8">
      <c r="A14" s="219" t="s">
        <v>113</v>
      </c>
      <c r="B14" s="51">
        <v>9</v>
      </c>
      <c r="C14" s="195">
        <v>423</v>
      </c>
      <c r="D14" s="195">
        <v>359</v>
      </c>
      <c r="E14" s="195">
        <v>475</v>
      </c>
      <c r="F14" s="51">
        <f t="shared" si="0"/>
        <v>834</v>
      </c>
      <c r="G14" s="56">
        <v>2</v>
      </c>
      <c r="H14" s="58">
        <v>14</v>
      </c>
      <c r="I14" s="58">
        <v>1</v>
      </c>
      <c r="J14" s="58">
        <v>1</v>
      </c>
      <c r="K14" s="58">
        <v>0</v>
      </c>
      <c r="L14" s="58">
        <v>0</v>
      </c>
      <c r="M14" s="59">
        <v>0</v>
      </c>
      <c r="N14" s="60">
        <v>0</v>
      </c>
    </row>
    <row r="15" spans="1:14" ht="19.8">
      <c r="A15" s="219" t="s">
        <v>114</v>
      </c>
      <c r="B15" s="51">
        <v>11</v>
      </c>
      <c r="C15" s="195">
        <v>504</v>
      </c>
      <c r="D15" s="195">
        <v>498</v>
      </c>
      <c r="E15" s="195">
        <v>590</v>
      </c>
      <c r="F15" s="51">
        <f t="shared" si="0"/>
        <v>1088</v>
      </c>
      <c r="G15" s="56">
        <v>20</v>
      </c>
      <c r="H15" s="58">
        <v>6</v>
      </c>
      <c r="I15" s="58">
        <v>0</v>
      </c>
      <c r="J15" s="58">
        <v>0</v>
      </c>
      <c r="K15" s="58">
        <v>0</v>
      </c>
      <c r="L15" s="58">
        <v>1</v>
      </c>
      <c r="M15" s="59">
        <v>2</v>
      </c>
      <c r="N15" s="60">
        <v>0</v>
      </c>
    </row>
    <row r="16" spans="1:14" ht="19.8">
      <c r="A16" s="219" t="s">
        <v>115</v>
      </c>
      <c r="B16" s="51">
        <v>13</v>
      </c>
      <c r="C16" s="195">
        <v>587</v>
      </c>
      <c r="D16" s="195">
        <v>641</v>
      </c>
      <c r="E16" s="195">
        <v>481</v>
      </c>
      <c r="F16" s="51">
        <f t="shared" si="0"/>
        <v>1122</v>
      </c>
      <c r="G16" s="56">
        <v>17</v>
      </c>
      <c r="H16" s="58">
        <v>7</v>
      </c>
      <c r="I16" s="58">
        <v>4</v>
      </c>
      <c r="J16" s="58">
        <v>0</v>
      </c>
      <c r="K16" s="58">
        <v>3</v>
      </c>
      <c r="L16" s="58">
        <v>1</v>
      </c>
      <c r="M16" s="59">
        <v>1</v>
      </c>
      <c r="N16" s="60">
        <v>0</v>
      </c>
    </row>
    <row r="17" spans="1:14" ht="19.8">
      <c r="A17" s="219" t="s">
        <v>116</v>
      </c>
      <c r="B17" s="51">
        <v>9</v>
      </c>
      <c r="C17" s="195">
        <v>488</v>
      </c>
      <c r="D17" s="195">
        <v>505</v>
      </c>
      <c r="E17" s="195">
        <v>554</v>
      </c>
      <c r="F17" s="51">
        <f t="shared" si="0"/>
        <v>1059</v>
      </c>
      <c r="G17" s="56">
        <v>3</v>
      </c>
      <c r="H17" s="58">
        <v>8</v>
      </c>
      <c r="I17" s="58">
        <v>1</v>
      </c>
      <c r="J17" s="58">
        <v>1</v>
      </c>
      <c r="K17" s="58">
        <v>0</v>
      </c>
      <c r="L17" s="58">
        <v>2</v>
      </c>
      <c r="M17" s="59">
        <v>0</v>
      </c>
      <c r="N17" s="60">
        <v>0</v>
      </c>
    </row>
    <row r="18" spans="1:14" ht="19.8">
      <c r="A18" s="219" t="s">
        <v>117</v>
      </c>
      <c r="B18" s="51">
        <v>18</v>
      </c>
      <c r="C18" s="195">
        <v>781</v>
      </c>
      <c r="D18" s="195">
        <v>759</v>
      </c>
      <c r="E18" s="195">
        <v>919</v>
      </c>
      <c r="F18" s="51">
        <f t="shared" si="0"/>
        <v>1678</v>
      </c>
      <c r="G18" s="56">
        <v>6</v>
      </c>
      <c r="H18" s="58">
        <v>15</v>
      </c>
      <c r="I18" s="58">
        <v>4</v>
      </c>
      <c r="J18" s="58">
        <v>5</v>
      </c>
      <c r="K18" s="58">
        <v>0</v>
      </c>
      <c r="L18" s="58">
        <v>2</v>
      </c>
      <c r="M18" s="59">
        <v>0</v>
      </c>
      <c r="N18" s="60">
        <v>0</v>
      </c>
    </row>
    <row r="19" spans="1:14" ht="19.8">
      <c r="A19" s="219" t="s">
        <v>118</v>
      </c>
      <c r="B19" s="51">
        <v>11</v>
      </c>
      <c r="C19" s="195">
        <v>602</v>
      </c>
      <c r="D19" s="195">
        <v>529</v>
      </c>
      <c r="E19" s="195">
        <v>643</v>
      </c>
      <c r="F19" s="51">
        <f t="shared" si="0"/>
        <v>1172</v>
      </c>
      <c r="G19" s="56">
        <v>3</v>
      </c>
      <c r="H19" s="58">
        <v>16</v>
      </c>
      <c r="I19" s="58">
        <v>1</v>
      </c>
      <c r="J19" s="58">
        <v>4</v>
      </c>
      <c r="K19" s="58">
        <v>0</v>
      </c>
      <c r="L19" s="58">
        <v>1</v>
      </c>
      <c r="M19" s="59">
        <v>1</v>
      </c>
      <c r="N19" s="60">
        <v>1</v>
      </c>
    </row>
    <row r="20" spans="1:14" ht="19.8">
      <c r="A20" s="219" t="s">
        <v>119</v>
      </c>
      <c r="B20" s="51">
        <v>9</v>
      </c>
      <c r="C20" s="195">
        <v>518</v>
      </c>
      <c r="D20" s="195">
        <v>525</v>
      </c>
      <c r="E20" s="195">
        <v>589</v>
      </c>
      <c r="F20" s="51">
        <f t="shared" si="0"/>
        <v>1114</v>
      </c>
      <c r="G20" s="56">
        <v>4</v>
      </c>
      <c r="H20" s="58">
        <v>5</v>
      </c>
      <c r="I20" s="58">
        <v>0</v>
      </c>
      <c r="J20" s="58">
        <v>1</v>
      </c>
      <c r="K20" s="58">
        <v>0</v>
      </c>
      <c r="L20" s="58">
        <v>2</v>
      </c>
      <c r="M20" s="59">
        <v>1</v>
      </c>
      <c r="N20" s="60">
        <v>0</v>
      </c>
    </row>
    <row r="21" spans="1:14" ht="19.8">
      <c r="A21" s="219" t="s">
        <v>120</v>
      </c>
      <c r="B21" s="51">
        <v>19</v>
      </c>
      <c r="C21" s="195">
        <v>867</v>
      </c>
      <c r="D21" s="195">
        <v>844</v>
      </c>
      <c r="E21" s="195">
        <v>946</v>
      </c>
      <c r="F21" s="51">
        <f t="shared" si="0"/>
        <v>1790</v>
      </c>
      <c r="G21" s="56">
        <v>7</v>
      </c>
      <c r="H21" s="58">
        <v>16</v>
      </c>
      <c r="I21" s="58">
        <v>2</v>
      </c>
      <c r="J21" s="58">
        <v>0</v>
      </c>
      <c r="K21" s="58">
        <v>1</v>
      </c>
      <c r="L21" s="58">
        <v>1</v>
      </c>
      <c r="M21" s="59">
        <v>0</v>
      </c>
      <c r="N21" s="60">
        <v>1</v>
      </c>
    </row>
    <row r="22" spans="1:14" ht="19.8">
      <c r="A22" s="219" t="s">
        <v>121</v>
      </c>
      <c r="B22" s="51">
        <v>13</v>
      </c>
      <c r="C22" s="195">
        <v>554</v>
      </c>
      <c r="D22" s="195">
        <v>549</v>
      </c>
      <c r="E22" s="195">
        <v>606</v>
      </c>
      <c r="F22" s="51">
        <f t="shared" si="0"/>
        <v>1155</v>
      </c>
      <c r="G22" s="57">
        <v>2</v>
      </c>
      <c r="H22" s="58">
        <v>16</v>
      </c>
      <c r="I22" s="58">
        <v>0</v>
      </c>
      <c r="J22" s="58">
        <v>0</v>
      </c>
      <c r="K22" s="58">
        <v>2</v>
      </c>
      <c r="L22" s="58">
        <v>1</v>
      </c>
      <c r="M22" s="59">
        <v>0</v>
      </c>
      <c r="N22" s="60">
        <v>0</v>
      </c>
    </row>
    <row r="23" spans="1:14" ht="19.8">
      <c r="A23" s="219" t="s">
        <v>122</v>
      </c>
      <c r="B23" s="51">
        <v>14</v>
      </c>
      <c r="C23" s="195">
        <v>513</v>
      </c>
      <c r="D23" s="195">
        <v>488</v>
      </c>
      <c r="E23" s="195">
        <v>548</v>
      </c>
      <c r="F23" s="51">
        <f t="shared" si="0"/>
        <v>1036</v>
      </c>
      <c r="G23" s="57">
        <v>3</v>
      </c>
      <c r="H23" s="58">
        <v>6</v>
      </c>
      <c r="I23" s="58">
        <v>1</v>
      </c>
      <c r="J23" s="58">
        <v>1</v>
      </c>
      <c r="K23" s="58">
        <v>2</v>
      </c>
      <c r="L23" s="58">
        <v>0</v>
      </c>
      <c r="M23" s="59">
        <v>0</v>
      </c>
      <c r="N23" s="60">
        <v>0</v>
      </c>
    </row>
    <row r="24" spans="1:14" ht="19.8">
      <c r="A24" s="219" t="s">
        <v>123</v>
      </c>
      <c r="B24" s="51">
        <v>17</v>
      </c>
      <c r="C24" s="195">
        <v>577</v>
      </c>
      <c r="D24" s="195">
        <v>589</v>
      </c>
      <c r="E24" s="195">
        <v>685</v>
      </c>
      <c r="F24" s="51">
        <f t="shared" si="0"/>
        <v>1274</v>
      </c>
      <c r="G24" s="57">
        <v>3</v>
      </c>
      <c r="H24" s="58">
        <v>11</v>
      </c>
      <c r="I24" s="58">
        <v>1</v>
      </c>
      <c r="J24" s="58">
        <v>0</v>
      </c>
      <c r="K24" s="58">
        <v>0</v>
      </c>
      <c r="L24" s="58">
        <v>4</v>
      </c>
      <c r="M24" s="59">
        <v>1</v>
      </c>
      <c r="N24" s="60">
        <v>0</v>
      </c>
    </row>
    <row r="25" spans="1:14" ht="19.8">
      <c r="A25" s="218" t="s">
        <v>87</v>
      </c>
      <c r="B25" s="51">
        <f t="shared" ref="B25:N25" si="1">SUM(B5:B24)</f>
        <v>261</v>
      </c>
      <c r="C25" s="51">
        <f t="shared" si="1"/>
        <v>12934</v>
      </c>
      <c r="D25" s="51">
        <f t="shared" si="1"/>
        <v>12624</v>
      </c>
      <c r="E25" s="51">
        <f t="shared" si="1"/>
        <v>14110</v>
      </c>
      <c r="F25" s="51">
        <f t="shared" si="1"/>
        <v>26734</v>
      </c>
      <c r="G25" s="51">
        <f t="shared" si="1"/>
        <v>175</v>
      </c>
      <c r="H25" s="51">
        <f t="shared" si="1"/>
        <v>247</v>
      </c>
      <c r="I25" s="51">
        <f t="shared" si="1"/>
        <v>35</v>
      </c>
      <c r="J25" s="51">
        <f t="shared" si="1"/>
        <v>35</v>
      </c>
      <c r="K25" s="51">
        <f t="shared" si="1"/>
        <v>13</v>
      </c>
      <c r="L25" s="51">
        <f t="shared" si="1"/>
        <v>23</v>
      </c>
      <c r="M25" s="52">
        <f t="shared" si="1"/>
        <v>11</v>
      </c>
      <c r="N25" s="54">
        <f t="shared" si="1"/>
        <v>7</v>
      </c>
    </row>
    <row r="26" spans="1:14" s="164" customFormat="1" ht="26.25" customHeight="1">
      <c r="A26" s="262" t="s">
        <v>35</v>
      </c>
      <c r="B26" s="263"/>
      <c r="C26" s="93">
        <f>C25</f>
        <v>12934</v>
      </c>
      <c r="D26" s="93" t="s">
        <v>36</v>
      </c>
      <c r="E26" s="93" t="s">
        <v>37</v>
      </c>
      <c r="F26" s="93"/>
      <c r="G26" s="93">
        <f>F25</f>
        <v>26734</v>
      </c>
      <c r="H26" s="93" t="s">
        <v>38</v>
      </c>
      <c r="I26" s="93"/>
      <c r="J26" s="93"/>
      <c r="K26" s="93" t="s">
        <v>131</v>
      </c>
      <c r="L26" s="93"/>
      <c r="M26" s="94"/>
      <c r="N26" s="95"/>
    </row>
    <row r="27" spans="1:14" s="164" customFormat="1" ht="26.25" customHeight="1">
      <c r="A27" s="230" t="s">
        <v>85</v>
      </c>
      <c r="B27" s="231"/>
      <c r="C27" s="62" t="str">
        <f ca="1">INDIRECT(H27,TRUE)</f>
        <v>新生</v>
      </c>
      <c r="D27" s="144" t="s">
        <v>73</v>
      </c>
      <c r="E27" s="145">
        <f>MAX(C5:C24)</f>
        <v>1931</v>
      </c>
      <c r="F27" s="146">
        <f>MAX(F5:F24)</f>
        <v>4068</v>
      </c>
      <c r="G27" s="88"/>
      <c r="H27" s="149" t="str">
        <f>ADDRESS(MATCH(MAX(F5:F24),F5:F24,0)+4,1)</f>
        <v>$A$10</v>
      </c>
      <c r="I27" s="88"/>
      <c r="J27" s="88"/>
      <c r="K27" s="88"/>
      <c r="L27" s="88"/>
      <c r="M27" s="142"/>
      <c r="N27" s="143"/>
    </row>
    <row r="28" spans="1:14" s="164" customFormat="1" ht="26.25" customHeight="1">
      <c r="A28" s="230" t="s">
        <v>86</v>
      </c>
      <c r="B28" s="231"/>
      <c r="C28" s="160" t="str">
        <f ca="1">INDIRECT(H28,TRUE)</f>
        <v>三川</v>
      </c>
      <c r="D28" s="161" t="s">
        <v>73</v>
      </c>
      <c r="E28" s="147" t="s">
        <v>146</v>
      </c>
      <c r="F28" s="148">
        <f>MIN(F5:F24)</f>
        <v>729</v>
      </c>
      <c r="G28" s="88"/>
      <c r="H28" s="149" t="str">
        <f>ADDRESS(MATCH(MIN(F5:F24),F5:F24,0)+4,1)</f>
        <v>$A$5</v>
      </c>
      <c r="I28" s="88"/>
      <c r="J28" s="88"/>
      <c r="K28" s="88"/>
      <c r="L28" s="88"/>
      <c r="M28" s="142"/>
      <c r="N28" s="143"/>
    </row>
    <row r="29" spans="1:14" s="165" customFormat="1" ht="24.9" customHeight="1">
      <c r="A29" s="271" t="s">
        <v>11</v>
      </c>
      <c r="B29" s="272"/>
      <c r="C29" s="275">
        <f>SUM(G29,G30)</f>
        <v>99</v>
      </c>
      <c r="D29" s="277" t="s">
        <v>10</v>
      </c>
      <c r="E29" s="80" t="s">
        <v>12</v>
      </c>
      <c r="F29" s="80"/>
      <c r="G29" s="80">
        <v>55</v>
      </c>
      <c r="H29" s="80" t="s">
        <v>10</v>
      </c>
      <c r="I29" s="80"/>
      <c r="J29" s="80"/>
      <c r="K29" s="81"/>
      <c r="L29" s="81"/>
      <c r="M29" s="82"/>
      <c r="N29" s="83"/>
    </row>
    <row r="30" spans="1:14" s="166" customFormat="1" ht="24.9" customHeight="1">
      <c r="A30" s="273"/>
      <c r="B30" s="274"/>
      <c r="C30" s="276"/>
      <c r="D30" s="278"/>
      <c r="E30" s="84" t="s">
        <v>13</v>
      </c>
      <c r="F30" s="84"/>
      <c r="G30" s="84">
        <v>44</v>
      </c>
      <c r="H30" s="84" t="s">
        <v>10</v>
      </c>
      <c r="I30" s="84"/>
      <c r="J30" s="84"/>
      <c r="K30" s="85"/>
      <c r="L30" s="85"/>
      <c r="M30" s="86"/>
      <c r="N30" s="87"/>
    </row>
    <row r="31" spans="1:14" s="166" customFormat="1" ht="24.9" customHeight="1">
      <c r="A31" s="236" t="s">
        <v>18</v>
      </c>
      <c r="B31" s="240"/>
      <c r="C31" s="243">
        <f>K25</f>
        <v>13</v>
      </c>
      <c r="D31" s="243" t="s">
        <v>10</v>
      </c>
      <c r="E31" s="204" t="s">
        <v>91</v>
      </c>
      <c r="F31" s="80"/>
      <c r="G31" s="80"/>
      <c r="H31" s="80"/>
      <c r="I31" s="80"/>
      <c r="J31" s="80"/>
      <c r="K31" s="208"/>
      <c r="L31" s="208"/>
      <c r="M31" s="209"/>
      <c r="N31" s="210"/>
    </row>
    <row r="32" spans="1:14" s="167" customFormat="1" ht="24.9" customHeight="1">
      <c r="A32" s="255"/>
      <c r="B32" s="256"/>
      <c r="C32" s="257"/>
      <c r="D32" s="257"/>
      <c r="E32" s="204" t="s">
        <v>82</v>
      </c>
      <c r="F32" s="211"/>
      <c r="G32" s="211"/>
      <c r="H32" s="211"/>
      <c r="I32" s="211"/>
      <c r="J32" s="211"/>
      <c r="K32" s="211"/>
      <c r="L32" s="211"/>
      <c r="M32" s="211"/>
      <c r="N32" s="212"/>
    </row>
    <row r="33" spans="1:14" s="168" customFormat="1" ht="26.25" customHeight="1">
      <c r="A33" s="262" t="s">
        <v>42</v>
      </c>
      <c r="B33" s="263"/>
      <c r="C33" s="93">
        <f>L25</f>
        <v>23</v>
      </c>
      <c r="D33" s="93" t="s">
        <v>38</v>
      </c>
      <c r="E33" s="93"/>
      <c r="F33" s="93"/>
      <c r="G33" s="103"/>
      <c r="H33" s="93"/>
      <c r="I33" s="93"/>
      <c r="J33" s="93"/>
      <c r="K33" s="104"/>
      <c r="L33" s="104"/>
      <c r="M33" s="105"/>
      <c r="N33" s="106"/>
    </row>
    <row r="34" spans="1:14" s="169" customFormat="1" ht="26.25" customHeight="1">
      <c r="A34" s="262" t="s">
        <v>14</v>
      </c>
      <c r="B34" s="263"/>
      <c r="C34" s="93">
        <f>M25</f>
        <v>11</v>
      </c>
      <c r="D34" s="93" t="s">
        <v>43</v>
      </c>
      <c r="E34" s="93" t="s">
        <v>147</v>
      </c>
      <c r="F34" s="93"/>
      <c r="G34" s="93"/>
      <c r="H34" s="93"/>
      <c r="I34" s="93"/>
      <c r="J34" s="93"/>
      <c r="K34" s="104"/>
      <c r="L34" s="104"/>
      <c r="M34" s="105"/>
      <c r="N34" s="106"/>
    </row>
    <row r="35" spans="1:14" s="170" customFormat="1" ht="26.25" customHeight="1">
      <c r="A35" s="262" t="s">
        <v>15</v>
      </c>
      <c r="B35" s="263"/>
      <c r="C35" s="93">
        <f>N25</f>
        <v>7</v>
      </c>
      <c r="D35" s="93" t="s">
        <v>43</v>
      </c>
      <c r="E35" s="93" t="s">
        <v>92</v>
      </c>
      <c r="F35" s="93"/>
      <c r="G35" s="93"/>
      <c r="H35" s="93"/>
      <c r="I35" s="93"/>
      <c r="J35" s="93"/>
      <c r="K35" s="104"/>
      <c r="L35" s="104"/>
      <c r="M35" s="105"/>
      <c r="N35" s="106"/>
    </row>
    <row r="36" spans="1:14" s="168" customFormat="1" ht="26.25" customHeight="1">
      <c r="A36" s="230" t="s">
        <v>84</v>
      </c>
      <c r="B36" s="231"/>
      <c r="C36" s="93">
        <f>G25</f>
        <v>175</v>
      </c>
      <c r="D36" s="107" t="s">
        <v>38</v>
      </c>
      <c r="E36" s="93" t="s">
        <v>44</v>
      </c>
      <c r="F36" s="93"/>
      <c r="G36" s="93">
        <f>H25</f>
        <v>247</v>
      </c>
      <c r="H36" s="107" t="s">
        <v>38</v>
      </c>
      <c r="I36" s="93"/>
      <c r="J36" s="93"/>
      <c r="K36" s="104"/>
      <c r="L36" s="104"/>
      <c r="M36" s="105"/>
      <c r="N36" s="106"/>
    </row>
    <row r="37" spans="1:14" s="171" customFormat="1" ht="26.25" customHeight="1" thickBot="1">
      <c r="A37" s="258" t="str">
        <f>IF(C37&gt;0," 本月戶數增加","本月戶數減少")</f>
        <v xml:space="preserve"> 本月戶數增加</v>
      </c>
      <c r="B37" s="259"/>
      <c r="C37" s="108">
        <f>C25-'10908'!C25</f>
        <v>7</v>
      </c>
      <c r="D37" s="162" t="str">
        <f>IF(E37&gt;0,"男增加","男減少")</f>
        <v>男減少</v>
      </c>
      <c r="E37" s="110">
        <f>D25-'10908'!D25</f>
        <v>-41</v>
      </c>
      <c r="F37" s="111" t="str">
        <f>IF(G37&gt;0,"女增加","女減少")</f>
        <v>女減少</v>
      </c>
      <c r="G37" s="110">
        <f>E25-'10908'!E25</f>
        <v>-41</v>
      </c>
      <c r="H37" s="112"/>
      <c r="I37" s="259" t="str">
        <f>IF(K37&gt;0,"總人口數增加","總人口數減少")</f>
        <v>總人口數減少</v>
      </c>
      <c r="J37" s="259"/>
      <c r="K37" s="110">
        <f>F25-'10908'!F25</f>
        <v>-82</v>
      </c>
      <c r="L37" s="112"/>
      <c r="M37" s="113"/>
      <c r="N37" s="114"/>
    </row>
    <row r="38" spans="1:14">
      <c r="C38" s="172"/>
      <c r="L38" s="172"/>
    </row>
    <row r="39" spans="1:14">
      <c r="L39" s="172"/>
    </row>
    <row r="40" spans="1:14">
      <c r="L40" s="172"/>
    </row>
    <row r="41" spans="1:14">
      <c r="L41" s="172"/>
    </row>
    <row r="42" spans="1:14">
      <c r="L42" s="172"/>
    </row>
    <row r="43" spans="1:14">
      <c r="L43" s="172"/>
    </row>
    <row r="44" spans="1:14">
      <c r="L44" s="172"/>
    </row>
  </sheetData>
  <mergeCells count="28">
    <mergeCell ref="M3:M4"/>
    <mergeCell ref="N3:N4"/>
    <mergeCell ref="A27:B27"/>
    <mergeCell ref="A28:B28"/>
    <mergeCell ref="A29:B30"/>
    <mergeCell ref="C29:C30"/>
    <mergeCell ref="D29:D30"/>
    <mergeCell ref="I37:J37"/>
    <mergeCell ref="A1:L1"/>
    <mergeCell ref="I3:I4"/>
    <mergeCell ref="B3:B4"/>
    <mergeCell ref="C3:C4"/>
    <mergeCell ref="G3:G4"/>
    <mergeCell ref="J3:J4"/>
    <mergeCell ref="H3:H4"/>
    <mergeCell ref="A35:B35"/>
    <mergeCell ref="A33:B33"/>
    <mergeCell ref="K2:N2"/>
    <mergeCell ref="A34:B34"/>
    <mergeCell ref="A26:B26"/>
    <mergeCell ref="A3:A4"/>
    <mergeCell ref="K3:K4"/>
    <mergeCell ref="L3:L4"/>
    <mergeCell ref="A36:B36"/>
    <mergeCell ref="A31:B32"/>
    <mergeCell ref="C31:C32"/>
    <mergeCell ref="D31:D32"/>
    <mergeCell ref="A37:B37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pane ySplit="4" topLeftCell="A5" activePane="bottomLeft" state="frozen"/>
      <selection pane="bottomLeft" sqref="A1:L1"/>
    </sheetView>
  </sheetViews>
  <sheetFormatPr defaultColWidth="9" defaultRowHeight="16.2"/>
  <cols>
    <col min="1" max="1" width="11.33203125" style="163" customWidth="1"/>
    <col min="2" max="2" width="12.44140625" style="29" customWidth="1"/>
    <col min="3" max="3" width="11.33203125" style="29" customWidth="1"/>
    <col min="4" max="6" width="9.6640625" style="29" customWidth="1"/>
    <col min="7" max="10" width="8.6640625" style="29" customWidth="1"/>
    <col min="11" max="14" width="7.6640625" style="29" customWidth="1"/>
    <col min="15" max="16384" width="9" style="29"/>
  </cols>
  <sheetData>
    <row r="1" spans="1:14" ht="44.25" customHeight="1">
      <c r="A1" s="222" t="s">
        <v>93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47"/>
      <c r="N1" s="4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64" t="s">
        <v>102</v>
      </c>
      <c r="L2" s="264"/>
      <c r="M2" s="264"/>
      <c r="N2" s="264"/>
    </row>
    <row r="3" spans="1:14" ht="19.8">
      <c r="A3" s="283" t="s">
        <v>65</v>
      </c>
      <c r="B3" s="285" t="s">
        <v>66</v>
      </c>
      <c r="C3" s="285" t="s">
        <v>45</v>
      </c>
      <c r="D3" s="190" t="s">
        <v>10</v>
      </c>
      <c r="E3" s="191" t="s">
        <v>79</v>
      </c>
      <c r="F3" s="192" t="s">
        <v>80</v>
      </c>
      <c r="G3" s="285" t="s">
        <v>5</v>
      </c>
      <c r="H3" s="285" t="s">
        <v>4</v>
      </c>
      <c r="I3" s="285" t="s">
        <v>6</v>
      </c>
      <c r="J3" s="285" t="s">
        <v>7</v>
      </c>
      <c r="K3" s="285" t="s">
        <v>46</v>
      </c>
      <c r="L3" s="285" t="s">
        <v>47</v>
      </c>
      <c r="M3" s="287" t="s">
        <v>76</v>
      </c>
      <c r="N3" s="289" t="s">
        <v>77</v>
      </c>
    </row>
    <row r="4" spans="1:14" s="163" customFormat="1" ht="19.8">
      <c r="A4" s="284"/>
      <c r="B4" s="286"/>
      <c r="C4" s="286"/>
      <c r="D4" s="55" t="s">
        <v>1</v>
      </c>
      <c r="E4" s="55" t="s">
        <v>2</v>
      </c>
      <c r="F4" s="55" t="s">
        <v>3</v>
      </c>
      <c r="G4" s="286"/>
      <c r="H4" s="286"/>
      <c r="I4" s="286"/>
      <c r="J4" s="286"/>
      <c r="K4" s="286"/>
      <c r="L4" s="286"/>
      <c r="M4" s="288"/>
      <c r="N4" s="290"/>
    </row>
    <row r="5" spans="1:14" ht="19.8">
      <c r="A5" s="219" t="s">
        <v>104</v>
      </c>
      <c r="B5" s="193">
        <v>9</v>
      </c>
      <c r="C5" s="195">
        <v>344</v>
      </c>
      <c r="D5" s="195">
        <v>357</v>
      </c>
      <c r="E5" s="195">
        <v>369</v>
      </c>
      <c r="F5" s="56">
        <f t="shared" ref="F5:F24" si="0">SUM(D5:E5)</f>
        <v>726</v>
      </c>
      <c r="G5" s="57">
        <v>0</v>
      </c>
      <c r="H5" s="58">
        <v>3</v>
      </c>
      <c r="I5" s="58">
        <v>1</v>
      </c>
      <c r="J5" s="58">
        <v>0</v>
      </c>
      <c r="K5" s="58">
        <v>0</v>
      </c>
      <c r="L5" s="58">
        <v>1</v>
      </c>
      <c r="M5" s="59">
        <v>0</v>
      </c>
      <c r="N5" s="60">
        <v>0</v>
      </c>
    </row>
    <row r="6" spans="1:14" ht="19.8">
      <c r="A6" s="219" t="s">
        <v>105</v>
      </c>
      <c r="B6" s="194">
        <v>9</v>
      </c>
      <c r="C6" s="195">
        <v>519</v>
      </c>
      <c r="D6" s="195">
        <v>540</v>
      </c>
      <c r="E6" s="195">
        <v>585</v>
      </c>
      <c r="F6" s="56">
        <f t="shared" si="0"/>
        <v>1125</v>
      </c>
      <c r="G6" s="57">
        <v>5</v>
      </c>
      <c r="H6" s="58">
        <v>1</v>
      </c>
      <c r="I6" s="58">
        <v>3</v>
      </c>
      <c r="J6" s="58">
        <v>0</v>
      </c>
      <c r="K6" s="58">
        <v>1</v>
      </c>
      <c r="L6" s="58">
        <v>1</v>
      </c>
      <c r="M6" s="59">
        <v>1</v>
      </c>
      <c r="N6" s="60">
        <v>0</v>
      </c>
    </row>
    <row r="7" spans="1:14" ht="19.8">
      <c r="A7" s="219" t="s">
        <v>106</v>
      </c>
      <c r="B7" s="194">
        <v>17</v>
      </c>
      <c r="C7" s="195">
        <v>686</v>
      </c>
      <c r="D7" s="195">
        <v>707</v>
      </c>
      <c r="E7" s="195">
        <v>761</v>
      </c>
      <c r="F7" s="56">
        <f t="shared" si="0"/>
        <v>1468</v>
      </c>
      <c r="G7" s="57">
        <v>8</v>
      </c>
      <c r="H7" s="58">
        <v>6</v>
      </c>
      <c r="I7" s="58">
        <v>2</v>
      </c>
      <c r="J7" s="58">
        <v>4</v>
      </c>
      <c r="K7" s="58">
        <v>0</v>
      </c>
      <c r="L7" s="58">
        <v>0</v>
      </c>
      <c r="M7" s="59">
        <v>2</v>
      </c>
      <c r="N7" s="60">
        <v>0</v>
      </c>
    </row>
    <row r="8" spans="1:14" ht="19.8">
      <c r="A8" s="219" t="s">
        <v>107</v>
      </c>
      <c r="B8" s="194">
        <v>8</v>
      </c>
      <c r="C8" s="195">
        <v>417</v>
      </c>
      <c r="D8" s="195">
        <v>419</v>
      </c>
      <c r="E8" s="195">
        <v>486</v>
      </c>
      <c r="F8" s="56">
        <f t="shared" si="0"/>
        <v>905</v>
      </c>
      <c r="G8" s="57">
        <v>4</v>
      </c>
      <c r="H8" s="58">
        <v>4</v>
      </c>
      <c r="I8" s="58">
        <v>0</v>
      </c>
      <c r="J8" s="58">
        <v>1</v>
      </c>
      <c r="K8" s="58">
        <v>0</v>
      </c>
      <c r="L8" s="58">
        <v>0</v>
      </c>
      <c r="M8" s="59">
        <v>0</v>
      </c>
      <c r="N8" s="60">
        <v>0</v>
      </c>
    </row>
    <row r="9" spans="1:14" ht="19.8">
      <c r="A9" s="219" t="s">
        <v>108</v>
      </c>
      <c r="B9" s="194">
        <v>12</v>
      </c>
      <c r="C9" s="195">
        <v>528</v>
      </c>
      <c r="D9" s="195">
        <v>505</v>
      </c>
      <c r="E9" s="195">
        <v>561</v>
      </c>
      <c r="F9" s="56">
        <f t="shared" si="0"/>
        <v>1066</v>
      </c>
      <c r="G9" s="57">
        <v>7</v>
      </c>
      <c r="H9" s="58">
        <v>9</v>
      </c>
      <c r="I9" s="58">
        <v>1</v>
      </c>
      <c r="J9" s="58">
        <v>2</v>
      </c>
      <c r="K9" s="58">
        <v>0</v>
      </c>
      <c r="L9" s="58">
        <v>0</v>
      </c>
      <c r="M9" s="59">
        <v>2</v>
      </c>
      <c r="N9" s="60">
        <v>0</v>
      </c>
    </row>
    <row r="10" spans="1:14" ht="19.8">
      <c r="A10" s="219" t="s">
        <v>109</v>
      </c>
      <c r="B10" s="194">
        <v>28</v>
      </c>
      <c r="C10" s="195">
        <v>1931</v>
      </c>
      <c r="D10" s="195">
        <v>1926</v>
      </c>
      <c r="E10" s="195">
        <v>2137</v>
      </c>
      <c r="F10" s="56">
        <f t="shared" si="0"/>
        <v>4063</v>
      </c>
      <c r="G10" s="57">
        <v>14</v>
      </c>
      <c r="H10" s="58">
        <v>18</v>
      </c>
      <c r="I10" s="58">
        <v>5</v>
      </c>
      <c r="J10" s="58">
        <v>3</v>
      </c>
      <c r="K10" s="58">
        <v>2</v>
      </c>
      <c r="L10" s="58">
        <v>5</v>
      </c>
      <c r="M10" s="59">
        <v>3</v>
      </c>
      <c r="N10" s="60">
        <v>0</v>
      </c>
    </row>
    <row r="11" spans="1:14" ht="19.8">
      <c r="A11" s="219" t="s">
        <v>110</v>
      </c>
      <c r="B11" s="194">
        <v>11</v>
      </c>
      <c r="C11" s="195">
        <v>325</v>
      </c>
      <c r="D11" s="195">
        <v>377</v>
      </c>
      <c r="E11" s="195">
        <v>370</v>
      </c>
      <c r="F11" s="56">
        <f t="shared" si="0"/>
        <v>747</v>
      </c>
      <c r="G11" s="57">
        <v>2</v>
      </c>
      <c r="H11" s="58">
        <v>2</v>
      </c>
      <c r="I11" s="58">
        <v>0</v>
      </c>
      <c r="J11" s="58">
        <v>5</v>
      </c>
      <c r="K11" s="58">
        <v>0</v>
      </c>
      <c r="L11" s="58">
        <v>2</v>
      </c>
      <c r="M11" s="59">
        <v>0</v>
      </c>
      <c r="N11" s="60">
        <v>0</v>
      </c>
    </row>
    <row r="12" spans="1:14" ht="19.8">
      <c r="A12" s="219" t="s">
        <v>111</v>
      </c>
      <c r="B12" s="194">
        <v>11</v>
      </c>
      <c r="C12" s="195">
        <v>700</v>
      </c>
      <c r="D12" s="195">
        <v>595</v>
      </c>
      <c r="E12" s="195">
        <v>701</v>
      </c>
      <c r="F12" s="56">
        <f t="shared" si="0"/>
        <v>1296</v>
      </c>
      <c r="G12" s="57">
        <v>3</v>
      </c>
      <c r="H12" s="58">
        <v>8</v>
      </c>
      <c r="I12" s="58">
        <v>1</v>
      </c>
      <c r="J12" s="58">
        <v>1</v>
      </c>
      <c r="K12" s="58">
        <v>1</v>
      </c>
      <c r="L12" s="58">
        <v>1</v>
      </c>
      <c r="M12" s="59">
        <v>0</v>
      </c>
      <c r="N12" s="60">
        <v>1</v>
      </c>
    </row>
    <row r="13" spans="1:14" ht="19.8">
      <c r="A13" s="219" t="s">
        <v>112</v>
      </c>
      <c r="B13" s="194">
        <v>13</v>
      </c>
      <c r="C13" s="195">
        <v>1069</v>
      </c>
      <c r="D13" s="195">
        <v>899</v>
      </c>
      <c r="E13" s="195">
        <v>1101</v>
      </c>
      <c r="F13" s="56">
        <f t="shared" si="0"/>
        <v>2000</v>
      </c>
      <c r="G13" s="57">
        <v>15</v>
      </c>
      <c r="H13" s="58">
        <v>12</v>
      </c>
      <c r="I13" s="58">
        <v>3</v>
      </c>
      <c r="J13" s="58">
        <v>4</v>
      </c>
      <c r="K13" s="58">
        <v>2</v>
      </c>
      <c r="L13" s="58">
        <v>3</v>
      </c>
      <c r="M13" s="59">
        <v>4</v>
      </c>
      <c r="N13" s="60">
        <v>1</v>
      </c>
    </row>
    <row r="14" spans="1:14" ht="19.8">
      <c r="A14" s="219" t="s">
        <v>113</v>
      </c>
      <c r="B14" s="194">
        <v>9</v>
      </c>
      <c r="C14" s="195">
        <v>423</v>
      </c>
      <c r="D14" s="195">
        <v>357</v>
      </c>
      <c r="E14" s="195">
        <v>473</v>
      </c>
      <c r="F14" s="56">
        <f t="shared" si="0"/>
        <v>830</v>
      </c>
      <c r="G14" s="57">
        <v>2</v>
      </c>
      <c r="H14" s="58">
        <v>4</v>
      </c>
      <c r="I14" s="58">
        <v>2</v>
      </c>
      <c r="J14" s="58">
        <v>4</v>
      </c>
      <c r="K14" s="58">
        <v>0</v>
      </c>
      <c r="L14" s="58">
        <v>0</v>
      </c>
      <c r="M14" s="59">
        <v>0</v>
      </c>
      <c r="N14" s="60">
        <v>0</v>
      </c>
    </row>
    <row r="15" spans="1:14" ht="19.8">
      <c r="A15" s="219" t="s">
        <v>114</v>
      </c>
      <c r="B15" s="194">
        <v>11</v>
      </c>
      <c r="C15" s="195">
        <v>507</v>
      </c>
      <c r="D15" s="195">
        <v>497</v>
      </c>
      <c r="E15" s="195">
        <v>592</v>
      </c>
      <c r="F15" s="56">
        <f t="shared" si="0"/>
        <v>1089</v>
      </c>
      <c r="G15" s="57">
        <v>5</v>
      </c>
      <c r="H15" s="58">
        <v>3</v>
      </c>
      <c r="I15" s="58">
        <v>0</v>
      </c>
      <c r="J15" s="58">
        <v>1</v>
      </c>
      <c r="K15" s="58">
        <v>0</v>
      </c>
      <c r="L15" s="58">
        <v>0</v>
      </c>
      <c r="M15" s="59">
        <v>1</v>
      </c>
      <c r="N15" s="60">
        <v>0</v>
      </c>
    </row>
    <row r="16" spans="1:14" ht="19.8">
      <c r="A16" s="219" t="s">
        <v>115</v>
      </c>
      <c r="B16" s="194">
        <v>13</v>
      </c>
      <c r="C16" s="195">
        <v>599</v>
      </c>
      <c r="D16" s="195">
        <v>651</v>
      </c>
      <c r="E16" s="195">
        <v>495</v>
      </c>
      <c r="F16" s="56">
        <f t="shared" si="0"/>
        <v>1146</v>
      </c>
      <c r="G16" s="57">
        <v>21</v>
      </c>
      <c r="H16" s="58">
        <v>1</v>
      </c>
      <c r="I16" s="58">
        <v>9</v>
      </c>
      <c r="J16" s="58">
        <v>4</v>
      </c>
      <c r="K16" s="58">
        <v>0</v>
      </c>
      <c r="L16" s="58">
        <v>1</v>
      </c>
      <c r="M16" s="59">
        <v>0</v>
      </c>
      <c r="N16" s="60">
        <v>0</v>
      </c>
    </row>
    <row r="17" spans="1:14" ht="19.8">
      <c r="A17" s="219" t="s">
        <v>116</v>
      </c>
      <c r="B17" s="194">
        <v>9</v>
      </c>
      <c r="C17" s="195">
        <v>490</v>
      </c>
      <c r="D17" s="195">
        <v>507</v>
      </c>
      <c r="E17" s="195">
        <v>555</v>
      </c>
      <c r="F17" s="56">
        <f t="shared" si="0"/>
        <v>1062</v>
      </c>
      <c r="G17" s="57">
        <v>3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9">
        <v>0</v>
      </c>
      <c r="N17" s="60">
        <v>0</v>
      </c>
    </row>
    <row r="18" spans="1:14" ht="19.8">
      <c r="A18" s="219" t="s">
        <v>117</v>
      </c>
      <c r="B18" s="194">
        <v>18</v>
      </c>
      <c r="C18" s="195">
        <v>778</v>
      </c>
      <c r="D18" s="195">
        <v>753</v>
      </c>
      <c r="E18" s="195">
        <v>915</v>
      </c>
      <c r="F18" s="56">
        <f t="shared" si="0"/>
        <v>1668</v>
      </c>
      <c r="G18" s="57">
        <v>3</v>
      </c>
      <c r="H18" s="58">
        <v>10</v>
      </c>
      <c r="I18" s="58">
        <v>1</v>
      </c>
      <c r="J18" s="58">
        <v>3</v>
      </c>
      <c r="K18" s="58">
        <v>1</v>
      </c>
      <c r="L18" s="58">
        <v>2</v>
      </c>
      <c r="M18" s="59">
        <v>2</v>
      </c>
      <c r="N18" s="60">
        <v>1</v>
      </c>
    </row>
    <row r="19" spans="1:14" ht="19.8">
      <c r="A19" s="219" t="s">
        <v>118</v>
      </c>
      <c r="B19" s="194">
        <v>11</v>
      </c>
      <c r="C19" s="195">
        <v>603</v>
      </c>
      <c r="D19" s="195">
        <v>532</v>
      </c>
      <c r="E19" s="195">
        <v>640</v>
      </c>
      <c r="F19" s="56">
        <f t="shared" si="0"/>
        <v>1172</v>
      </c>
      <c r="G19" s="57">
        <v>2</v>
      </c>
      <c r="H19" s="58">
        <v>3</v>
      </c>
      <c r="I19" s="58">
        <v>0</v>
      </c>
      <c r="J19" s="58">
        <v>0</v>
      </c>
      <c r="K19" s="58">
        <v>1</v>
      </c>
      <c r="L19" s="58">
        <v>0</v>
      </c>
      <c r="M19" s="59">
        <v>0</v>
      </c>
      <c r="N19" s="60">
        <v>1</v>
      </c>
    </row>
    <row r="20" spans="1:14" ht="19.8">
      <c r="A20" s="219" t="s">
        <v>119</v>
      </c>
      <c r="B20" s="194">
        <v>9</v>
      </c>
      <c r="C20" s="195">
        <v>519</v>
      </c>
      <c r="D20" s="195">
        <v>530</v>
      </c>
      <c r="E20" s="195">
        <v>590</v>
      </c>
      <c r="F20" s="56">
        <f t="shared" si="0"/>
        <v>1120</v>
      </c>
      <c r="G20" s="57">
        <v>9</v>
      </c>
      <c r="H20" s="58">
        <v>1</v>
      </c>
      <c r="I20" s="58">
        <v>0</v>
      </c>
      <c r="J20" s="58">
        <v>0</v>
      </c>
      <c r="K20" s="58">
        <v>1</v>
      </c>
      <c r="L20" s="58">
        <v>3</v>
      </c>
      <c r="M20" s="59">
        <v>0</v>
      </c>
      <c r="N20" s="60">
        <v>0</v>
      </c>
    </row>
    <row r="21" spans="1:14" ht="19.8">
      <c r="A21" s="219" t="s">
        <v>120</v>
      </c>
      <c r="B21" s="194">
        <v>19</v>
      </c>
      <c r="C21" s="195">
        <v>865</v>
      </c>
      <c r="D21" s="195">
        <v>839</v>
      </c>
      <c r="E21" s="195">
        <v>944</v>
      </c>
      <c r="F21" s="56">
        <f t="shared" si="0"/>
        <v>1783</v>
      </c>
      <c r="G21" s="57">
        <v>4</v>
      </c>
      <c r="H21" s="58">
        <v>14</v>
      </c>
      <c r="I21" s="58">
        <v>3</v>
      </c>
      <c r="J21" s="58">
        <v>0</v>
      </c>
      <c r="K21" s="58">
        <v>0</v>
      </c>
      <c r="L21" s="58">
        <v>0</v>
      </c>
      <c r="M21" s="59">
        <v>0</v>
      </c>
      <c r="N21" s="60">
        <v>0</v>
      </c>
    </row>
    <row r="22" spans="1:14" ht="19.8">
      <c r="A22" s="219" t="s">
        <v>121</v>
      </c>
      <c r="B22" s="194">
        <v>13</v>
      </c>
      <c r="C22" s="195">
        <v>552</v>
      </c>
      <c r="D22" s="195">
        <v>548</v>
      </c>
      <c r="E22" s="195">
        <v>606</v>
      </c>
      <c r="F22" s="56">
        <f t="shared" si="0"/>
        <v>1154</v>
      </c>
      <c r="G22" s="57">
        <v>2</v>
      </c>
      <c r="H22" s="58">
        <v>7</v>
      </c>
      <c r="I22" s="58">
        <v>3</v>
      </c>
      <c r="J22" s="58">
        <v>1</v>
      </c>
      <c r="K22" s="58">
        <v>3</v>
      </c>
      <c r="L22" s="58">
        <v>1</v>
      </c>
      <c r="M22" s="59">
        <v>1</v>
      </c>
      <c r="N22" s="60">
        <v>2</v>
      </c>
    </row>
    <row r="23" spans="1:14" ht="19.8">
      <c r="A23" s="219" t="s">
        <v>122</v>
      </c>
      <c r="B23" s="194">
        <v>14</v>
      </c>
      <c r="C23" s="195">
        <v>510</v>
      </c>
      <c r="D23" s="195">
        <v>487</v>
      </c>
      <c r="E23" s="195">
        <v>549</v>
      </c>
      <c r="F23" s="56">
        <f t="shared" si="0"/>
        <v>1036</v>
      </c>
      <c r="G23" s="57">
        <v>4</v>
      </c>
      <c r="H23" s="58">
        <v>2</v>
      </c>
      <c r="I23" s="58">
        <v>2</v>
      </c>
      <c r="J23" s="58">
        <v>3</v>
      </c>
      <c r="K23" s="58">
        <v>0</v>
      </c>
      <c r="L23" s="58">
        <v>1</v>
      </c>
      <c r="M23" s="59">
        <v>2</v>
      </c>
      <c r="N23" s="60">
        <v>0</v>
      </c>
    </row>
    <row r="24" spans="1:14" ht="19.8">
      <c r="A24" s="219" t="s">
        <v>123</v>
      </c>
      <c r="B24" s="194">
        <v>17</v>
      </c>
      <c r="C24" s="195">
        <v>577</v>
      </c>
      <c r="D24" s="195">
        <v>589</v>
      </c>
      <c r="E24" s="195">
        <v>684</v>
      </c>
      <c r="F24" s="56">
        <f t="shared" si="0"/>
        <v>1273</v>
      </c>
      <c r="G24" s="57">
        <v>1</v>
      </c>
      <c r="H24" s="58">
        <v>0</v>
      </c>
      <c r="I24" s="58">
        <v>2</v>
      </c>
      <c r="J24" s="58">
        <v>2</v>
      </c>
      <c r="K24" s="58">
        <v>0</v>
      </c>
      <c r="L24" s="58">
        <v>2</v>
      </c>
      <c r="M24" s="59">
        <v>0</v>
      </c>
      <c r="N24" s="60">
        <v>0</v>
      </c>
    </row>
    <row r="25" spans="1:14" ht="19.8">
      <c r="A25" s="218" t="s">
        <v>87</v>
      </c>
      <c r="B25" s="56">
        <f t="shared" ref="B25:N25" si="1">SUM(B5:B24)</f>
        <v>261</v>
      </c>
      <c r="C25" s="56">
        <f t="shared" si="1"/>
        <v>12942</v>
      </c>
      <c r="D25" s="56">
        <f t="shared" si="1"/>
        <v>12615</v>
      </c>
      <c r="E25" s="56">
        <f t="shared" si="1"/>
        <v>14114</v>
      </c>
      <c r="F25" s="56">
        <f t="shared" si="1"/>
        <v>26729</v>
      </c>
      <c r="G25" s="56">
        <f t="shared" si="1"/>
        <v>114</v>
      </c>
      <c r="H25" s="56">
        <f t="shared" si="1"/>
        <v>108</v>
      </c>
      <c r="I25" s="56">
        <f t="shared" si="1"/>
        <v>38</v>
      </c>
      <c r="J25" s="56">
        <f t="shared" si="1"/>
        <v>38</v>
      </c>
      <c r="K25" s="56">
        <f t="shared" si="1"/>
        <v>12</v>
      </c>
      <c r="L25" s="56">
        <f t="shared" si="1"/>
        <v>23</v>
      </c>
      <c r="M25" s="56">
        <f t="shared" si="1"/>
        <v>18</v>
      </c>
      <c r="N25" s="189">
        <f t="shared" si="1"/>
        <v>6</v>
      </c>
    </row>
    <row r="26" spans="1:14" s="164" customFormat="1" ht="26.25" customHeight="1">
      <c r="A26" s="281" t="s">
        <v>8</v>
      </c>
      <c r="B26" s="282"/>
      <c r="C26" s="115">
        <f>C25</f>
        <v>12942</v>
      </c>
      <c r="D26" s="115" t="s">
        <v>0</v>
      </c>
      <c r="E26" s="115" t="s">
        <v>9</v>
      </c>
      <c r="F26" s="115"/>
      <c r="G26" s="115">
        <f>F25</f>
        <v>26729</v>
      </c>
      <c r="H26" s="115" t="s">
        <v>10</v>
      </c>
      <c r="I26" s="115"/>
      <c r="J26" s="115"/>
      <c r="K26" s="116" t="s">
        <v>131</v>
      </c>
      <c r="L26" s="116"/>
      <c r="M26" s="117"/>
      <c r="N26" s="118"/>
    </row>
    <row r="27" spans="1:14" s="164" customFormat="1" ht="26.25" customHeight="1">
      <c r="A27" s="230" t="s">
        <v>85</v>
      </c>
      <c r="B27" s="231"/>
      <c r="C27" s="62" t="str">
        <f ca="1">INDIRECT(H27,TRUE)</f>
        <v>新生</v>
      </c>
      <c r="D27" s="144" t="s">
        <v>73</v>
      </c>
      <c r="E27" s="145">
        <f>MAX(C5:C24)</f>
        <v>1931</v>
      </c>
      <c r="F27" s="146">
        <f>MAX(F5:F24)</f>
        <v>4063</v>
      </c>
      <c r="G27" s="88"/>
      <c r="H27" s="149" t="str">
        <f>ADDRESS(MATCH(MAX(F5:F24),F5:F24,0)+4,1)</f>
        <v>$A$10</v>
      </c>
      <c r="I27" s="88"/>
      <c r="J27" s="88"/>
      <c r="K27" s="88"/>
      <c r="L27" s="88"/>
      <c r="M27" s="142"/>
      <c r="N27" s="143"/>
    </row>
    <row r="28" spans="1:14" s="164" customFormat="1" ht="26.25" customHeight="1">
      <c r="A28" s="230" t="s">
        <v>86</v>
      </c>
      <c r="B28" s="231"/>
      <c r="C28" s="173" t="str">
        <f ca="1">INDIRECT(H28,TRUE)</f>
        <v>三川</v>
      </c>
      <c r="D28" s="174" t="s">
        <v>73</v>
      </c>
      <c r="E28" s="147" t="s">
        <v>148</v>
      </c>
      <c r="F28" s="148">
        <f>MIN(F5:F24)</f>
        <v>726</v>
      </c>
      <c r="G28" s="88"/>
      <c r="H28" s="149" t="str">
        <f>ADDRESS(MATCH(MIN(F5:F24),F5:F24,0)+4,1)</f>
        <v>$A$5</v>
      </c>
      <c r="I28" s="88"/>
      <c r="J28" s="88"/>
      <c r="K28" s="88"/>
      <c r="L28" s="88"/>
      <c r="M28" s="142"/>
      <c r="N28" s="143"/>
    </row>
    <row r="29" spans="1:14" s="165" customFormat="1" ht="24.9" customHeight="1">
      <c r="A29" s="271" t="s">
        <v>11</v>
      </c>
      <c r="B29" s="272"/>
      <c r="C29" s="275">
        <f>G29+G30</f>
        <v>102</v>
      </c>
      <c r="D29" s="277" t="s">
        <v>10</v>
      </c>
      <c r="E29" s="80" t="s">
        <v>12</v>
      </c>
      <c r="F29" s="80"/>
      <c r="G29" s="80">
        <v>56</v>
      </c>
      <c r="H29" s="80" t="s">
        <v>10</v>
      </c>
      <c r="I29" s="80"/>
      <c r="J29" s="80"/>
      <c r="K29" s="81"/>
      <c r="L29" s="81"/>
      <c r="M29" s="82"/>
      <c r="N29" s="83"/>
    </row>
    <row r="30" spans="1:14" s="166" customFormat="1" ht="24.9" customHeight="1">
      <c r="A30" s="273"/>
      <c r="B30" s="274"/>
      <c r="C30" s="276"/>
      <c r="D30" s="278"/>
      <c r="E30" s="84" t="s">
        <v>13</v>
      </c>
      <c r="F30" s="84"/>
      <c r="G30" s="84">
        <v>46</v>
      </c>
      <c r="H30" s="84" t="s">
        <v>10</v>
      </c>
      <c r="I30" s="84"/>
      <c r="J30" s="84"/>
      <c r="K30" s="85"/>
      <c r="L30" s="85"/>
      <c r="M30" s="86"/>
      <c r="N30" s="87"/>
    </row>
    <row r="31" spans="1:14" s="166" customFormat="1" ht="24.9" customHeight="1">
      <c r="A31" s="236" t="s">
        <v>18</v>
      </c>
      <c r="B31" s="240"/>
      <c r="C31" s="243">
        <f>K25</f>
        <v>12</v>
      </c>
      <c r="D31" s="243" t="s">
        <v>10</v>
      </c>
      <c r="E31" s="204" t="s">
        <v>91</v>
      </c>
      <c r="F31" s="80"/>
      <c r="G31" s="80"/>
      <c r="H31" s="80"/>
      <c r="I31" s="80"/>
      <c r="J31" s="80"/>
      <c r="K31" s="208"/>
      <c r="L31" s="208"/>
      <c r="M31" s="209"/>
      <c r="N31" s="210"/>
    </row>
    <row r="32" spans="1:14" s="167" customFormat="1" ht="24.9" customHeight="1">
      <c r="A32" s="255"/>
      <c r="B32" s="256"/>
      <c r="C32" s="257"/>
      <c r="D32" s="257"/>
      <c r="E32" s="204" t="s">
        <v>82</v>
      </c>
      <c r="F32" s="211"/>
      <c r="G32" s="211"/>
      <c r="H32" s="211"/>
      <c r="I32" s="211"/>
      <c r="J32" s="211"/>
      <c r="K32" s="211"/>
      <c r="L32" s="211"/>
      <c r="M32" s="211"/>
      <c r="N32" s="212"/>
    </row>
    <row r="33" spans="1:14" s="168" customFormat="1" ht="26.25" customHeight="1">
      <c r="A33" s="281" t="s">
        <v>16</v>
      </c>
      <c r="B33" s="282"/>
      <c r="C33" s="115">
        <f>L25</f>
        <v>23</v>
      </c>
      <c r="D33" s="115" t="s">
        <v>10</v>
      </c>
      <c r="E33" s="115"/>
      <c r="F33" s="115"/>
      <c r="G33" s="120"/>
      <c r="H33" s="115"/>
      <c r="I33" s="115"/>
      <c r="J33" s="115"/>
      <c r="K33" s="121"/>
      <c r="L33" s="121"/>
      <c r="M33" s="122"/>
      <c r="N33" s="123"/>
    </row>
    <row r="34" spans="1:14" s="169" customFormat="1" ht="26.25" customHeight="1">
      <c r="A34" s="281" t="s">
        <v>14</v>
      </c>
      <c r="B34" s="282"/>
      <c r="C34" s="115">
        <f>M25</f>
        <v>18</v>
      </c>
      <c r="D34" s="115" t="s">
        <v>48</v>
      </c>
      <c r="E34" s="115" t="s">
        <v>149</v>
      </c>
      <c r="F34" s="115"/>
      <c r="G34" s="115"/>
      <c r="H34" s="115"/>
      <c r="I34" s="115"/>
      <c r="J34" s="115"/>
      <c r="K34" s="124"/>
      <c r="L34" s="124"/>
      <c r="M34" s="125"/>
      <c r="N34" s="126"/>
    </row>
    <row r="35" spans="1:14" s="170" customFormat="1" ht="26.25" customHeight="1">
      <c r="A35" s="281" t="s">
        <v>15</v>
      </c>
      <c r="B35" s="282"/>
      <c r="C35" s="115">
        <f>N25</f>
        <v>6</v>
      </c>
      <c r="D35" s="115" t="s">
        <v>48</v>
      </c>
      <c r="E35" s="115" t="s">
        <v>150</v>
      </c>
      <c r="F35" s="115"/>
      <c r="G35" s="115"/>
      <c r="H35" s="115"/>
      <c r="I35" s="115"/>
      <c r="J35" s="115"/>
      <c r="K35" s="127"/>
      <c r="L35" s="127"/>
      <c r="M35" s="128"/>
      <c r="N35" s="129"/>
    </row>
    <row r="36" spans="1:14" s="168" customFormat="1" ht="26.25" customHeight="1">
      <c r="A36" s="230" t="s">
        <v>84</v>
      </c>
      <c r="B36" s="231"/>
      <c r="C36" s="119">
        <f>G25</f>
        <v>114</v>
      </c>
      <c r="D36" s="130" t="s">
        <v>10</v>
      </c>
      <c r="E36" s="119" t="s">
        <v>17</v>
      </c>
      <c r="F36" s="119"/>
      <c r="G36" s="119">
        <f>H25</f>
        <v>108</v>
      </c>
      <c r="H36" s="130" t="s">
        <v>10</v>
      </c>
      <c r="I36" s="119"/>
      <c r="J36" s="119"/>
      <c r="K36" s="131"/>
      <c r="L36" s="131"/>
      <c r="M36" s="132"/>
      <c r="N36" s="133"/>
    </row>
    <row r="37" spans="1:14" s="171" customFormat="1" ht="26.25" customHeight="1" thickBot="1">
      <c r="A37" s="279" t="str">
        <f>IF(C37&gt;0," 本月戶數增加","本月戶數減少")</f>
        <v xml:space="preserve"> 本月戶數增加</v>
      </c>
      <c r="B37" s="280"/>
      <c r="C37" s="134">
        <f>C25-'10909'!C25</f>
        <v>8</v>
      </c>
      <c r="D37" s="175" t="str">
        <f>IF(E37&gt;0,"男增加","男減少")</f>
        <v>男減少</v>
      </c>
      <c r="E37" s="135">
        <f>D25-'10909'!D25</f>
        <v>-9</v>
      </c>
      <c r="F37" s="136" t="str">
        <f>IF(G37&gt;0,"女增加","女減少")</f>
        <v>女增加</v>
      </c>
      <c r="G37" s="135">
        <f>E25-'10909'!E25</f>
        <v>4</v>
      </c>
      <c r="H37" s="137"/>
      <c r="I37" s="280" t="str">
        <f>IF(K37&gt;0,"總人口數增加","總人口數減少")</f>
        <v>總人口數減少</v>
      </c>
      <c r="J37" s="280"/>
      <c r="K37" s="135">
        <f>F25-'10909'!F25</f>
        <v>-5</v>
      </c>
      <c r="L37" s="138"/>
      <c r="M37" s="139"/>
      <c r="N37" s="140"/>
    </row>
    <row r="38" spans="1:14">
      <c r="C38" s="172"/>
      <c r="L38" s="172"/>
    </row>
  </sheetData>
  <mergeCells count="28">
    <mergeCell ref="A1:L1"/>
    <mergeCell ref="I3:I4"/>
    <mergeCell ref="B3:B4"/>
    <mergeCell ref="G3:G4"/>
    <mergeCell ref="H3:H4"/>
    <mergeCell ref="A26:B26"/>
    <mergeCell ref="A3:A4"/>
    <mergeCell ref="L3:L4"/>
    <mergeCell ref="K2:N2"/>
    <mergeCell ref="M3:M4"/>
    <mergeCell ref="N3:N4"/>
    <mergeCell ref="K3:K4"/>
    <mergeCell ref="J3:J4"/>
    <mergeCell ref="C3:C4"/>
    <mergeCell ref="A27:B27"/>
    <mergeCell ref="A28:B28"/>
    <mergeCell ref="A37:B37"/>
    <mergeCell ref="I37:J37"/>
    <mergeCell ref="A35:B35"/>
    <mergeCell ref="A33:B33"/>
    <mergeCell ref="A34:B34"/>
    <mergeCell ref="A29:B30"/>
    <mergeCell ref="C29:C30"/>
    <mergeCell ref="D29:D30"/>
    <mergeCell ref="A36:B36"/>
    <mergeCell ref="A31:B32"/>
    <mergeCell ref="C31:C32"/>
    <mergeCell ref="D31:D32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2" width="7.6640625" customWidth="1"/>
    <col min="13" max="14" width="7.6640625" style="12" customWidth="1"/>
  </cols>
  <sheetData>
    <row r="1" spans="1:14" ht="44.25" customHeight="1">
      <c r="A1" s="222" t="s">
        <v>93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185"/>
      <c r="N1" s="185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64" t="s">
        <v>103</v>
      </c>
      <c r="L2" s="264"/>
      <c r="M2" s="264"/>
      <c r="N2" s="264"/>
    </row>
    <row r="3" spans="1:14" ht="19.8">
      <c r="A3" s="265" t="s">
        <v>65</v>
      </c>
      <c r="B3" s="260" t="s">
        <v>66</v>
      </c>
      <c r="C3" s="260" t="s">
        <v>49</v>
      </c>
      <c r="D3" s="190" t="s">
        <v>10</v>
      </c>
      <c r="E3" s="191" t="s">
        <v>79</v>
      </c>
      <c r="F3" s="192" t="s">
        <v>80</v>
      </c>
      <c r="G3" s="260" t="s">
        <v>50</v>
      </c>
      <c r="H3" s="260" t="s">
        <v>51</v>
      </c>
      <c r="I3" s="260" t="s">
        <v>52</v>
      </c>
      <c r="J3" s="260" t="s">
        <v>53</v>
      </c>
      <c r="K3" s="260" t="s">
        <v>54</v>
      </c>
      <c r="L3" s="260" t="s">
        <v>55</v>
      </c>
      <c r="M3" s="267" t="s">
        <v>76</v>
      </c>
      <c r="N3" s="269" t="s">
        <v>77</v>
      </c>
    </row>
    <row r="4" spans="1:14" s="1" customFormat="1" ht="19.8">
      <c r="A4" s="266"/>
      <c r="B4" s="261"/>
      <c r="C4" s="261"/>
      <c r="D4" s="50" t="s">
        <v>56</v>
      </c>
      <c r="E4" s="50" t="s">
        <v>57</v>
      </c>
      <c r="F4" s="50" t="s">
        <v>71</v>
      </c>
      <c r="G4" s="261"/>
      <c r="H4" s="261"/>
      <c r="I4" s="261"/>
      <c r="J4" s="261"/>
      <c r="K4" s="261"/>
      <c r="L4" s="261"/>
      <c r="M4" s="268"/>
      <c r="N4" s="270"/>
    </row>
    <row r="5" spans="1:14" ht="19.8">
      <c r="A5" s="219" t="s">
        <v>104</v>
      </c>
      <c r="B5" s="193">
        <v>9</v>
      </c>
      <c r="C5" s="195">
        <v>343</v>
      </c>
      <c r="D5" s="195">
        <v>356</v>
      </c>
      <c r="E5" s="195">
        <v>370</v>
      </c>
      <c r="F5" s="51">
        <f t="shared" ref="F5:F24" si="0">SUM(D5:E5)</f>
        <v>726</v>
      </c>
      <c r="G5" s="176">
        <v>1</v>
      </c>
      <c r="H5" s="177">
        <v>2</v>
      </c>
      <c r="I5" s="177">
        <v>1</v>
      </c>
      <c r="J5" s="177">
        <v>0</v>
      </c>
      <c r="K5" s="177">
        <v>0</v>
      </c>
      <c r="L5" s="177">
        <v>0</v>
      </c>
      <c r="M5" s="178">
        <v>0</v>
      </c>
      <c r="N5" s="179">
        <v>1</v>
      </c>
    </row>
    <row r="6" spans="1:14" ht="19.8">
      <c r="A6" s="219" t="s">
        <v>105</v>
      </c>
      <c r="B6" s="194">
        <v>9</v>
      </c>
      <c r="C6" s="195">
        <v>519</v>
      </c>
      <c r="D6" s="195">
        <v>539</v>
      </c>
      <c r="E6" s="195">
        <v>585</v>
      </c>
      <c r="F6" s="51">
        <f t="shared" si="0"/>
        <v>1124</v>
      </c>
      <c r="G6" s="176">
        <v>1</v>
      </c>
      <c r="H6" s="177">
        <v>2</v>
      </c>
      <c r="I6" s="177">
        <v>0</v>
      </c>
      <c r="J6" s="177">
        <v>0</v>
      </c>
      <c r="K6" s="177">
        <v>0</v>
      </c>
      <c r="L6" s="177">
        <v>0</v>
      </c>
      <c r="M6" s="178">
        <v>0</v>
      </c>
      <c r="N6" s="179">
        <v>0</v>
      </c>
    </row>
    <row r="7" spans="1:14" ht="19.8">
      <c r="A7" s="219" t="s">
        <v>106</v>
      </c>
      <c r="B7" s="194">
        <v>17</v>
      </c>
      <c r="C7" s="195">
        <v>684</v>
      </c>
      <c r="D7" s="195">
        <v>706</v>
      </c>
      <c r="E7" s="195">
        <v>755</v>
      </c>
      <c r="F7" s="51">
        <f t="shared" si="0"/>
        <v>1461</v>
      </c>
      <c r="G7" s="176">
        <v>6</v>
      </c>
      <c r="H7" s="177">
        <v>9</v>
      </c>
      <c r="I7" s="177">
        <v>0</v>
      </c>
      <c r="J7" s="177">
        <v>4</v>
      </c>
      <c r="K7" s="177">
        <v>0</v>
      </c>
      <c r="L7" s="177">
        <v>0</v>
      </c>
      <c r="M7" s="178">
        <v>0</v>
      </c>
      <c r="N7" s="179">
        <v>1</v>
      </c>
    </row>
    <row r="8" spans="1:14" ht="19.8">
      <c r="A8" s="219" t="s">
        <v>107</v>
      </c>
      <c r="B8" s="194">
        <v>8</v>
      </c>
      <c r="C8" s="195">
        <v>418</v>
      </c>
      <c r="D8" s="195">
        <v>423</v>
      </c>
      <c r="E8" s="195">
        <v>485</v>
      </c>
      <c r="F8" s="51">
        <f t="shared" si="0"/>
        <v>908</v>
      </c>
      <c r="G8" s="176">
        <v>4</v>
      </c>
      <c r="H8" s="177">
        <v>3</v>
      </c>
      <c r="I8" s="177">
        <v>1</v>
      </c>
      <c r="J8" s="177">
        <v>1</v>
      </c>
      <c r="K8" s="177">
        <v>2</v>
      </c>
      <c r="L8" s="177">
        <v>0</v>
      </c>
      <c r="M8" s="178">
        <v>0</v>
      </c>
      <c r="N8" s="179">
        <v>0</v>
      </c>
    </row>
    <row r="9" spans="1:14" ht="19.8">
      <c r="A9" s="219" t="s">
        <v>108</v>
      </c>
      <c r="B9" s="194">
        <v>12</v>
      </c>
      <c r="C9" s="195">
        <v>531</v>
      </c>
      <c r="D9" s="195">
        <v>502</v>
      </c>
      <c r="E9" s="195">
        <v>566</v>
      </c>
      <c r="F9" s="51">
        <f t="shared" si="0"/>
        <v>1068</v>
      </c>
      <c r="G9" s="176">
        <v>9</v>
      </c>
      <c r="H9" s="177">
        <v>7</v>
      </c>
      <c r="I9" s="177">
        <v>0</v>
      </c>
      <c r="J9" s="177">
        <v>0</v>
      </c>
      <c r="K9" s="177">
        <v>0</v>
      </c>
      <c r="L9" s="177">
        <v>0</v>
      </c>
      <c r="M9" s="178">
        <v>1</v>
      </c>
      <c r="N9" s="179">
        <v>0</v>
      </c>
    </row>
    <row r="10" spans="1:14" ht="19.8">
      <c r="A10" s="219" t="s">
        <v>109</v>
      </c>
      <c r="B10" s="194">
        <v>28</v>
      </c>
      <c r="C10" s="195">
        <v>1931</v>
      </c>
      <c r="D10" s="195">
        <v>1925</v>
      </c>
      <c r="E10" s="195">
        <v>2134</v>
      </c>
      <c r="F10" s="51">
        <f t="shared" si="0"/>
        <v>4059</v>
      </c>
      <c r="G10" s="176">
        <v>20</v>
      </c>
      <c r="H10" s="177">
        <v>19</v>
      </c>
      <c r="I10" s="177">
        <v>1</v>
      </c>
      <c r="J10" s="177">
        <v>7</v>
      </c>
      <c r="K10" s="177">
        <v>4</v>
      </c>
      <c r="L10" s="177">
        <v>3</v>
      </c>
      <c r="M10" s="178">
        <v>2</v>
      </c>
      <c r="N10" s="179">
        <v>1</v>
      </c>
    </row>
    <row r="11" spans="1:14" ht="19.8">
      <c r="A11" s="219" t="s">
        <v>110</v>
      </c>
      <c r="B11" s="194">
        <v>11</v>
      </c>
      <c r="C11" s="195">
        <v>323</v>
      </c>
      <c r="D11" s="195">
        <v>373</v>
      </c>
      <c r="E11" s="195">
        <v>366</v>
      </c>
      <c r="F11" s="51">
        <f t="shared" si="0"/>
        <v>739</v>
      </c>
      <c r="G11" s="176">
        <v>0</v>
      </c>
      <c r="H11" s="177">
        <v>8</v>
      </c>
      <c r="I11" s="177">
        <v>1</v>
      </c>
      <c r="J11" s="177">
        <v>1</v>
      </c>
      <c r="K11" s="177">
        <v>1</v>
      </c>
      <c r="L11" s="177">
        <v>1</v>
      </c>
      <c r="M11" s="178">
        <v>0</v>
      </c>
      <c r="N11" s="179">
        <v>1</v>
      </c>
    </row>
    <row r="12" spans="1:14" ht="19.8">
      <c r="A12" s="219" t="s">
        <v>111</v>
      </c>
      <c r="B12" s="194">
        <v>11</v>
      </c>
      <c r="C12" s="195">
        <v>703</v>
      </c>
      <c r="D12" s="195">
        <v>597</v>
      </c>
      <c r="E12" s="195">
        <v>703</v>
      </c>
      <c r="F12" s="51">
        <f t="shared" si="0"/>
        <v>1300</v>
      </c>
      <c r="G12" s="176">
        <v>8</v>
      </c>
      <c r="H12" s="177">
        <v>2</v>
      </c>
      <c r="I12" s="177">
        <v>0</v>
      </c>
      <c r="J12" s="177">
        <v>1</v>
      </c>
      <c r="K12" s="177">
        <v>0</v>
      </c>
      <c r="L12" s="177">
        <v>1</v>
      </c>
      <c r="M12" s="178">
        <v>1</v>
      </c>
      <c r="N12" s="179">
        <v>0</v>
      </c>
    </row>
    <row r="13" spans="1:14" ht="19.8">
      <c r="A13" s="219" t="s">
        <v>112</v>
      </c>
      <c r="B13" s="194">
        <v>13</v>
      </c>
      <c r="C13" s="195">
        <v>1069</v>
      </c>
      <c r="D13" s="195">
        <v>899</v>
      </c>
      <c r="E13" s="195">
        <v>1099</v>
      </c>
      <c r="F13" s="51">
        <f t="shared" si="0"/>
        <v>1998</v>
      </c>
      <c r="G13" s="176">
        <v>14</v>
      </c>
      <c r="H13" s="177">
        <v>9</v>
      </c>
      <c r="I13" s="177">
        <v>1</v>
      </c>
      <c r="J13" s="177">
        <v>5</v>
      </c>
      <c r="K13" s="177">
        <v>0</v>
      </c>
      <c r="L13" s="177">
        <v>3</v>
      </c>
      <c r="M13" s="178">
        <v>2</v>
      </c>
      <c r="N13" s="179">
        <v>1</v>
      </c>
    </row>
    <row r="14" spans="1:14" ht="19.8">
      <c r="A14" s="219" t="s">
        <v>113</v>
      </c>
      <c r="B14" s="194">
        <v>9</v>
      </c>
      <c r="C14" s="195">
        <v>422</v>
      </c>
      <c r="D14" s="195">
        <v>355</v>
      </c>
      <c r="E14" s="195">
        <v>471</v>
      </c>
      <c r="F14" s="51">
        <f t="shared" si="0"/>
        <v>826</v>
      </c>
      <c r="G14" s="176">
        <v>2</v>
      </c>
      <c r="H14" s="177">
        <v>6</v>
      </c>
      <c r="I14" s="177">
        <v>0</v>
      </c>
      <c r="J14" s="177">
        <v>1</v>
      </c>
      <c r="K14" s="177">
        <v>1</v>
      </c>
      <c r="L14" s="177">
        <v>0</v>
      </c>
      <c r="M14" s="178">
        <v>0</v>
      </c>
      <c r="N14" s="179">
        <v>0</v>
      </c>
    </row>
    <row r="15" spans="1:14" ht="19.8">
      <c r="A15" s="219" t="s">
        <v>114</v>
      </c>
      <c r="B15" s="194">
        <v>11</v>
      </c>
      <c r="C15" s="195">
        <v>516</v>
      </c>
      <c r="D15" s="195">
        <v>504</v>
      </c>
      <c r="E15" s="195">
        <v>599</v>
      </c>
      <c r="F15" s="51">
        <f t="shared" si="0"/>
        <v>1103</v>
      </c>
      <c r="G15" s="176">
        <v>10</v>
      </c>
      <c r="H15" s="177">
        <v>2</v>
      </c>
      <c r="I15" s="177">
        <v>6</v>
      </c>
      <c r="J15" s="177">
        <v>0</v>
      </c>
      <c r="K15" s="177">
        <v>0</v>
      </c>
      <c r="L15" s="177">
        <v>0</v>
      </c>
      <c r="M15" s="178">
        <v>0</v>
      </c>
      <c r="N15" s="179">
        <v>0</v>
      </c>
    </row>
    <row r="16" spans="1:14" ht="19.8">
      <c r="A16" s="219" t="s">
        <v>115</v>
      </c>
      <c r="B16" s="194">
        <v>13</v>
      </c>
      <c r="C16" s="195">
        <v>600</v>
      </c>
      <c r="D16" s="195">
        <v>655</v>
      </c>
      <c r="E16" s="195">
        <v>496</v>
      </c>
      <c r="F16" s="51">
        <f t="shared" si="0"/>
        <v>1151</v>
      </c>
      <c r="G16" s="176">
        <v>4</v>
      </c>
      <c r="H16" s="177">
        <v>7</v>
      </c>
      <c r="I16" s="177">
        <v>9</v>
      </c>
      <c r="J16" s="177">
        <v>1</v>
      </c>
      <c r="K16" s="177">
        <v>0</v>
      </c>
      <c r="L16" s="177">
        <v>0</v>
      </c>
      <c r="M16" s="178">
        <v>0</v>
      </c>
      <c r="N16" s="179">
        <v>0</v>
      </c>
    </row>
    <row r="17" spans="1:14" ht="19.8">
      <c r="A17" s="219" t="s">
        <v>116</v>
      </c>
      <c r="B17" s="194">
        <v>9</v>
      </c>
      <c r="C17" s="195">
        <v>488</v>
      </c>
      <c r="D17" s="195">
        <v>507</v>
      </c>
      <c r="E17" s="195">
        <v>552</v>
      </c>
      <c r="F17" s="51">
        <f t="shared" si="0"/>
        <v>1059</v>
      </c>
      <c r="G17" s="176">
        <v>1</v>
      </c>
      <c r="H17" s="177">
        <v>3</v>
      </c>
      <c r="I17" s="177">
        <v>0</v>
      </c>
      <c r="J17" s="177">
        <v>1</v>
      </c>
      <c r="K17" s="177">
        <v>0</v>
      </c>
      <c r="L17" s="177">
        <v>0</v>
      </c>
      <c r="M17" s="178">
        <v>0</v>
      </c>
      <c r="N17" s="179">
        <v>0</v>
      </c>
    </row>
    <row r="18" spans="1:14" ht="19.8">
      <c r="A18" s="219" t="s">
        <v>117</v>
      </c>
      <c r="B18" s="194">
        <v>18</v>
      </c>
      <c r="C18" s="195">
        <v>775</v>
      </c>
      <c r="D18" s="195">
        <v>754</v>
      </c>
      <c r="E18" s="195">
        <v>908</v>
      </c>
      <c r="F18" s="51">
        <f t="shared" si="0"/>
        <v>1662</v>
      </c>
      <c r="G18" s="176">
        <v>4</v>
      </c>
      <c r="H18" s="177">
        <v>7</v>
      </c>
      <c r="I18" s="177">
        <v>1</v>
      </c>
      <c r="J18" s="177">
        <v>4</v>
      </c>
      <c r="K18" s="177">
        <v>0</v>
      </c>
      <c r="L18" s="177">
        <v>0</v>
      </c>
      <c r="M18" s="178">
        <v>0</v>
      </c>
      <c r="N18" s="179">
        <v>0</v>
      </c>
    </row>
    <row r="19" spans="1:14" ht="19.8">
      <c r="A19" s="219" t="s">
        <v>118</v>
      </c>
      <c r="B19" s="194">
        <v>11</v>
      </c>
      <c r="C19" s="195">
        <v>602</v>
      </c>
      <c r="D19" s="195">
        <v>528</v>
      </c>
      <c r="E19" s="195">
        <v>637</v>
      </c>
      <c r="F19" s="51">
        <f t="shared" si="0"/>
        <v>1165</v>
      </c>
      <c r="G19" s="176">
        <v>2</v>
      </c>
      <c r="H19" s="177">
        <v>11</v>
      </c>
      <c r="I19" s="177">
        <v>3</v>
      </c>
      <c r="J19" s="177">
        <v>0</v>
      </c>
      <c r="K19" s="177">
        <v>0</v>
      </c>
      <c r="L19" s="177">
        <v>1</v>
      </c>
      <c r="M19" s="178">
        <v>1</v>
      </c>
      <c r="N19" s="179">
        <v>0</v>
      </c>
    </row>
    <row r="20" spans="1:14" ht="19.8">
      <c r="A20" s="219" t="s">
        <v>119</v>
      </c>
      <c r="B20" s="194">
        <v>9</v>
      </c>
      <c r="C20" s="195">
        <v>524</v>
      </c>
      <c r="D20" s="195">
        <v>528</v>
      </c>
      <c r="E20" s="195">
        <v>588</v>
      </c>
      <c r="F20" s="51">
        <f t="shared" si="0"/>
        <v>1116</v>
      </c>
      <c r="G20" s="176">
        <v>6</v>
      </c>
      <c r="H20" s="177">
        <v>9</v>
      </c>
      <c r="I20" s="177">
        <v>0</v>
      </c>
      <c r="J20" s="177">
        <v>0</v>
      </c>
      <c r="K20" s="177">
        <v>0</v>
      </c>
      <c r="L20" s="177">
        <v>1</v>
      </c>
      <c r="M20" s="178">
        <v>0</v>
      </c>
      <c r="N20" s="179">
        <v>0</v>
      </c>
    </row>
    <row r="21" spans="1:14" ht="19.8">
      <c r="A21" s="219" t="s">
        <v>120</v>
      </c>
      <c r="B21" s="194">
        <v>19</v>
      </c>
      <c r="C21" s="195">
        <v>866</v>
      </c>
      <c r="D21" s="195">
        <v>842</v>
      </c>
      <c r="E21" s="195">
        <v>945</v>
      </c>
      <c r="F21" s="51">
        <f t="shared" si="0"/>
        <v>1787</v>
      </c>
      <c r="G21" s="176">
        <v>11</v>
      </c>
      <c r="H21" s="177">
        <v>9</v>
      </c>
      <c r="I21" s="177">
        <v>4</v>
      </c>
      <c r="J21" s="177">
        <v>2</v>
      </c>
      <c r="K21" s="177">
        <v>1</v>
      </c>
      <c r="L21" s="177">
        <v>1</v>
      </c>
      <c r="M21" s="178">
        <v>2</v>
      </c>
      <c r="N21" s="179">
        <v>0</v>
      </c>
    </row>
    <row r="22" spans="1:14" ht="19.8">
      <c r="A22" s="219" t="s">
        <v>121</v>
      </c>
      <c r="B22" s="194">
        <v>13</v>
      </c>
      <c r="C22" s="195">
        <v>553</v>
      </c>
      <c r="D22" s="195">
        <v>553</v>
      </c>
      <c r="E22" s="195">
        <v>613</v>
      </c>
      <c r="F22" s="51">
        <f t="shared" si="0"/>
        <v>1166</v>
      </c>
      <c r="G22" s="176">
        <v>12</v>
      </c>
      <c r="H22" s="177">
        <v>1</v>
      </c>
      <c r="I22" s="177">
        <v>0</v>
      </c>
      <c r="J22" s="177">
        <v>0</v>
      </c>
      <c r="K22" s="177">
        <v>1</v>
      </c>
      <c r="L22" s="177">
        <v>0</v>
      </c>
      <c r="M22" s="178">
        <v>1</v>
      </c>
      <c r="N22" s="179">
        <v>1</v>
      </c>
    </row>
    <row r="23" spans="1:14" ht="19.8">
      <c r="A23" s="219" t="s">
        <v>122</v>
      </c>
      <c r="B23" s="194">
        <v>14</v>
      </c>
      <c r="C23" s="195">
        <v>512</v>
      </c>
      <c r="D23" s="195">
        <v>489</v>
      </c>
      <c r="E23" s="195">
        <v>550</v>
      </c>
      <c r="F23" s="51">
        <f t="shared" si="0"/>
        <v>1039</v>
      </c>
      <c r="G23" s="176">
        <v>8</v>
      </c>
      <c r="H23" s="177">
        <v>6</v>
      </c>
      <c r="I23" s="177">
        <v>1</v>
      </c>
      <c r="J23" s="177">
        <v>1</v>
      </c>
      <c r="K23" s="177">
        <v>1</v>
      </c>
      <c r="L23" s="177">
        <v>0</v>
      </c>
      <c r="M23" s="178">
        <v>0</v>
      </c>
      <c r="N23" s="179">
        <v>0</v>
      </c>
    </row>
    <row r="24" spans="1:14" ht="19.8">
      <c r="A24" s="219" t="s">
        <v>123</v>
      </c>
      <c r="B24" s="194">
        <v>17</v>
      </c>
      <c r="C24" s="195">
        <v>579</v>
      </c>
      <c r="D24" s="195">
        <v>589</v>
      </c>
      <c r="E24" s="195">
        <v>686</v>
      </c>
      <c r="F24" s="51">
        <f t="shared" si="0"/>
        <v>1275</v>
      </c>
      <c r="G24" s="176">
        <v>4</v>
      </c>
      <c r="H24" s="177">
        <v>2</v>
      </c>
      <c r="I24" s="177">
        <v>0</v>
      </c>
      <c r="J24" s="177">
        <v>0</v>
      </c>
      <c r="K24" s="177">
        <v>1</v>
      </c>
      <c r="L24" s="177">
        <v>1</v>
      </c>
      <c r="M24" s="178">
        <v>1</v>
      </c>
      <c r="N24" s="179">
        <v>0</v>
      </c>
    </row>
    <row r="25" spans="1:14" ht="19.8">
      <c r="A25" s="218" t="s">
        <v>87</v>
      </c>
      <c r="B25" s="51">
        <f t="shared" ref="B25:N25" si="1">SUM(B5:B24)</f>
        <v>261</v>
      </c>
      <c r="C25" s="51">
        <f t="shared" si="1"/>
        <v>12958</v>
      </c>
      <c r="D25" s="51">
        <f t="shared" si="1"/>
        <v>12624</v>
      </c>
      <c r="E25" s="51">
        <f t="shared" si="1"/>
        <v>14108</v>
      </c>
      <c r="F25" s="51">
        <f t="shared" si="1"/>
        <v>26732</v>
      </c>
      <c r="G25" s="51">
        <f t="shared" si="1"/>
        <v>127</v>
      </c>
      <c r="H25" s="51">
        <f t="shared" si="1"/>
        <v>124</v>
      </c>
      <c r="I25" s="51">
        <f t="shared" si="1"/>
        <v>29</v>
      </c>
      <c r="J25" s="51">
        <f t="shared" si="1"/>
        <v>29</v>
      </c>
      <c r="K25" s="51">
        <f t="shared" si="1"/>
        <v>12</v>
      </c>
      <c r="L25" s="51">
        <f t="shared" si="1"/>
        <v>12</v>
      </c>
      <c r="M25" s="52">
        <f t="shared" si="1"/>
        <v>11</v>
      </c>
      <c r="N25" s="54">
        <f t="shared" si="1"/>
        <v>6</v>
      </c>
    </row>
    <row r="26" spans="1:14" s="3" customFormat="1" ht="26.25" customHeight="1">
      <c r="A26" s="262" t="s">
        <v>58</v>
      </c>
      <c r="B26" s="263"/>
      <c r="C26" s="93">
        <f>C25</f>
        <v>12958</v>
      </c>
      <c r="D26" s="93" t="s">
        <v>59</v>
      </c>
      <c r="E26" s="93" t="s">
        <v>60</v>
      </c>
      <c r="F26" s="93"/>
      <c r="G26" s="93">
        <f>F25</f>
        <v>26732</v>
      </c>
      <c r="H26" s="93" t="s">
        <v>61</v>
      </c>
      <c r="I26" s="93"/>
      <c r="J26" s="93"/>
      <c r="K26" s="93" t="s">
        <v>131</v>
      </c>
      <c r="L26" s="93"/>
      <c r="M26" s="94"/>
      <c r="N26" s="95"/>
    </row>
    <row r="27" spans="1:14" s="3" customFormat="1" ht="26.25" customHeight="1">
      <c r="A27" s="230" t="s">
        <v>85</v>
      </c>
      <c r="B27" s="231"/>
      <c r="C27" s="62" t="str">
        <f ca="1">INDIRECT(H27,TRUE)</f>
        <v>新生</v>
      </c>
      <c r="D27" s="144" t="s">
        <v>73</v>
      </c>
      <c r="E27" s="145">
        <f>MAX(C5:C24)</f>
        <v>1931</v>
      </c>
      <c r="F27" s="146">
        <f>MAX(F5:F24)</f>
        <v>4059</v>
      </c>
      <c r="G27" s="88"/>
      <c r="H27" s="149" t="str">
        <f>ADDRESS(MATCH(MAX(F5:F24),F5:F24,0)+4,1)</f>
        <v>$A$10</v>
      </c>
      <c r="I27" s="88"/>
      <c r="J27" s="88"/>
      <c r="K27" s="88"/>
      <c r="L27" s="88"/>
      <c r="M27" s="142"/>
      <c r="N27" s="143"/>
    </row>
    <row r="28" spans="1:14" s="3" customFormat="1" ht="26.25" customHeight="1">
      <c r="A28" s="230" t="s">
        <v>86</v>
      </c>
      <c r="B28" s="231"/>
      <c r="C28" s="180" t="str">
        <f ca="1">INDIRECT(H28,TRUE)</f>
        <v>三川</v>
      </c>
      <c r="D28" s="181" t="s">
        <v>73</v>
      </c>
      <c r="E28" s="147" t="s">
        <v>151</v>
      </c>
      <c r="F28" s="148">
        <f>MIN(F5:F24)</f>
        <v>726</v>
      </c>
      <c r="G28" s="88"/>
      <c r="H28" s="149" t="str">
        <f>ADDRESS(MATCH(MIN(F5:F24),F5:F24,0)+4,1)</f>
        <v>$A$5</v>
      </c>
      <c r="I28" s="88"/>
      <c r="J28" s="88"/>
      <c r="K28" s="88"/>
      <c r="L28" s="88"/>
      <c r="M28" s="142"/>
      <c r="N28" s="143"/>
    </row>
    <row r="29" spans="1:14" s="4" customFormat="1" ht="24.9" customHeight="1">
      <c r="A29" s="271" t="s">
        <v>11</v>
      </c>
      <c r="B29" s="272"/>
      <c r="C29" s="275">
        <f>SUM(G29:G30)</f>
        <v>103</v>
      </c>
      <c r="D29" s="277" t="s">
        <v>10</v>
      </c>
      <c r="E29" s="80" t="s">
        <v>12</v>
      </c>
      <c r="F29" s="80"/>
      <c r="G29" s="80">
        <v>57</v>
      </c>
      <c r="H29" s="80" t="s">
        <v>10</v>
      </c>
      <c r="I29" s="80"/>
      <c r="J29" s="80"/>
      <c r="K29" s="81"/>
      <c r="L29" s="81"/>
      <c r="M29" s="82"/>
      <c r="N29" s="83"/>
    </row>
    <row r="30" spans="1:14" s="5" customFormat="1" ht="24.9" customHeight="1">
      <c r="A30" s="273"/>
      <c r="B30" s="274"/>
      <c r="C30" s="276"/>
      <c r="D30" s="278"/>
      <c r="E30" s="84" t="s">
        <v>13</v>
      </c>
      <c r="F30" s="84"/>
      <c r="G30" s="84">
        <v>46</v>
      </c>
      <c r="H30" s="84" t="s">
        <v>10</v>
      </c>
      <c r="I30" s="84"/>
      <c r="J30" s="84"/>
      <c r="K30" s="85"/>
      <c r="L30" s="85"/>
      <c r="M30" s="86"/>
      <c r="N30" s="87"/>
    </row>
    <row r="31" spans="1:14" s="5" customFormat="1" ht="24.9" customHeight="1">
      <c r="A31" s="236" t="s">
        <v>18</v>
      </c>
      <c r="B31" s="240"/>
      <c r="C31" s="243">
        <f>K25</f>
        <v>12</v>
      </c>
      <c r="D31" s="243" t="s">
        <v>10</v>
      </c>
      <c r="E31" s="204" t="s">
        <v>152</v>
      </c>
      <c r="F31" s="80"/>
      <c r="G31" s="80"/>
      <c r="H31" s="80"/>
      <c r="I31" s="80"/>
      <c r="J31" s="80"/>
      <c r="K31" s="208"/>
      <c r="L31" s="208"/>
      <c r="M31" s="209"/>
      <c r="N31" s="210"/>
    </row>
    <row r="32" spans="1:14" s="6" customFormat="1" ht="24.9" customHeight="1">
      <c r="A32" s="241"/>
      <c r="B32" s="242"/>
      <c r="C32" s="257"/>
      <c r="D32" s="257"/>
      <c r="E32" s="204" t="s">
        <v>82</v>
      </c>
      <c r="F32" s="211"/>
      <c r="G32" s="211"/>
      <c r="H32" s="211"/>
      <c r="I32" s="211"/>
      <c r="J32" s="211"/>
      <c r="K32" s="211"/>
      <c r="L32" s="211"/>
      <c r="M32" s="211"/>
      <c r="N32" s="212"/>
    </row>
    <row r="33" spans="1:14" s="7" customFormat="1" ht="26.25" customHeight="1">
      <c r="A33" s="291" t="s">
        <v>62</v>
      </c>
      <c r="B33" s="292"/>
      <c r="C33" s="93">
        <f>L25</f>
        <v>12</v>
      </c>
      <c r="D33" s="93" t="s">
        <v>61</v>
      </c>
      <c r="E33" s="93"/>
      <c r="F33" s="93"/>
      <c r="G33" s="103"/>
      <c r="H33" s="93"/>
      <c r="I33" s="93"/>
      <c r="J33" s="93"/>
      <c r="K33" s="104"/>
      <c r="L33" s="104"/>
      <c r="M33" s="105"/>
      <c r="N33" s="106"/>
    </row>
    <row r="34" spans="1:14" s="8" customFormat="1" ht="26.25" customHeight="1">
      <c r="A34" s="262" t="s">
        <v>14</v>
      </c>
      <c r="B34" s="263"/>
      <c r="C34" s="93">
        <f>M25</f>
        <v>11</v>
      </c>
      <c r="D34" s="93" t="s">
        <v>63</v>
      </c>
      <c r="E34" s="93" t="s">
        <v>153</v>
      </c>
      <c r="F34" s="93"/>
      <c r="G34" s="93"/>
      <c r="H34" s="93"/>
      <c r="I34" s="93"/>
      <c r="J34" s="93"/>
      <c r="K34" s="104"/>
      <c r="L34" s="104"/>
      <c r="M34" s="105"/>
      <c r="N34" s="106"/>
    </row>
    <row r="35" spans="1:14" s="9" customFormat="1" ht="26.25" customHeight="1">
      <c r="A35" s="262" t="s">
        <v>15</v>
      </c>
      <c r="B35" s="263"/>
      <c r="C35" s="93">
        <f>N25</f>
        <v>6</v>
      </c>
      <c r="D35" s="93" t="s">
        <v>63</v>
      </c>
      <c r="E35" s="93" t="s">
        <v>154</v>
      </c>
      <c r="F35" s="93"/>
      <c r="G35" s="93"/>
      <c r="H35" s="93"/>
      <c r="I35" s="93"/>
      <c r="J35" s="93"/>
      <c r="K35" s="104"/>
      <c r="L35" s="104"/>
      <c r="M35" s="105"/>
      <c r="N35" s="106"/>
    </row>
    <row r="36" spans="1:14" s="7" customFormat="1" ht="26.25" customHeight="1">
      <c r="A36" s="230" t="s">
        <v>84</v>
      </c>
      <c r="B36" s="231"/>
      <c r="C36" s="93">
        <f>G25</f>
        <v>127</v>
      </c>
      <c r="D36" s="107" t="s">
        <v>61</v>
      </c>
      <c r="E36" s="93" t="s">
        <v>64</v>
      </c>
      <c r="F36" s="93"/>
      <c r="G36" s="93">
        <f>H25</f>
        <v>124</v>
      </c>
      <c r="H36" s="107" t="s">
        <v>61</v>
      </c>
      <c r="I36" s="93"/>
      <c r="J36" s="93"/>
      <c r="K36" s="104"/>
      <c r="L36" s="104"/>
      <c r="M36" s="105"/>
      <c r="N36" s="106"/>
    </row>
    <row r="37" spans="1:14" s="10" customFormat="1" ht="26.25" customHeight="1" thickBot="1">
      <c r="A37" s="258" t="str">
        <f>IF(C37&gt;0," 本月戶數增加","本月戶數減少")</f>
        <v xml:space="preserve"> 本月戶數增加</v>
      </c>
      <c r="B37" s="259"/>
      <c r="C37" s="141">
        <f>C25-'10910'!C25</f>
        <v>16</v>
      </c>
      <c r="D37" s="182" t="str">
        <f>IF(E37&gt;0,"男增加","男減少")</f>
        <v>男增加</v>
      </c>
      <c r="E37" s="110">
        <f>D25-'10910'!D25</f>
        <v>9</v>
      </c>
      <c r="F37" s="111" t="str">
        <f>IF(G37&gt;0,"女增加","女減少")</f>
        <v>女減少</v>
      </c>
      <c r="G37" s="110">
        <f>E25-'10910'!E25</f>
        <v>-6</v>
      </c>
      <c r="H37" s="112"/>
      <c r="I37" s="259" t="str">
        <f>IF(K37&gt;0,"總人口數增加","總人口數減少")</f>
        <v>總人口數增加</v>
      </c>
      <c r="J37" s="259"/>
      <c r="K37" s="110">
        <f>F25-'10910'!F25</f>
        <v>3</v>
      </c>
      <c r="L37" s="112"/>
      <c r="M37" s="113"/>
      <c r="N37" s="114"/>
    </row>
    <row r="38" spans="1:14">
      <c r="C38" s="2"/>
      <c r="K38" s="11"/>
      <c r="M38" s="13"/>
    </row>
  </sheetData>
  <mergeCells count="28">
    <mergeCell ref="M3:M4"/>
    <mergeCell ref="N3:N4"/>
    <mergeCell ref="K2:N2"/>
    <mergeCell ref="C29:C30"/>
    <mergeCell ref="D29:D30"/>
    <mergeCell ref="J3:J4"/>
    <mergeCell ref="A37:B37"/>
    <mergeCell ref="I37:J37"/>
    <mergeCell ref="I3:I4"/>
    <mergeCell ref="B3:B4"/>
    <mergeCell ref="C3:C4"/>
    <mergeCell ref="G3:G4"/>
    <mergeCell ref="H3:H4"/>
    <mergeCell ref="A35:B35"/>
    <mergeCell ref="A33:B33"/>
    <mergeCell ref="A34:B34"/>
    <mergeCell ref="A27:B27"/>
    <mergeCell ref="A28:B28"/>
    <mergeCell ref="A26:B26"/>
    <mergeCell ref="A3:A4"/>
    <mergeCell ref="A29:B30"/>
    <mergeCell ref="A31:B32"/>
    <mergeCell ref="C31:C32"/>
    <mergeCell ref="D31:D32"/>
    <mergeCell ref="A36:B36"/>
    <mergeCell ref="A1:L1"/>
    <mergeCell ref="K3:K4"/>
    <mergeCell ref="L3:L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10</vt:i4>
      </vt:variant>
    </vt:vector>
  </HeadingPairs>
  <TitlesOfParts>
    <vt:vector size="20" baseType="lpstr">
      <vt:lpstr>10903</vt:lpstr>
      <vt:lpstr>10904</vt:lpstr>
      <vt:lpstr>10905</vt:lpstr>
      <vt:lpstr>10906</vt:lpstr>
      <vt:lpstr>10907</vt:lpstr>
      <vt:lpstr>10908</vt:lpstr>
      <vt:lpstr>10909</vt:lpstr>
      <vt:lpstr>10910</vt:lpstr>
      <vt:lpstr>10911</vt:lpstr>
      <vt:lpstr>10912</vt:lpstr>
      <vt:lpstr>'10903'!Print_Titles</vt:lpstr>
      <vt:lpstr>'10904'!Print_Titles</vt:lpstr>
      <vt:lpstr>'10905'!Print_Titles</vt:lpstr>
      <vt:lpstr>'10906'!Print_Titles</vt:lpstr>
      <vt:lpstr>'10907'!Print_Titles</vt:lpstr>
      <vt:lpstr>'10908'!Print_Titles</vt:lpstr>
      <vt:lpstr>'10909'!Print_Titles</vt:lpstr>
      <vt:lpstr>'10910'!Print_Titles</vt:lpstr>
      <vt:lpstr>'10911'!Print_Titles</vt:lpstr>
      <vt:lpstr>'10912'!Print_Titles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2020-07-01T02:31:14Z</cp:lastPrinted>
  <dcterms:created xsi:type="dcterms:W3CDTF">1999-11-05T01:57:00Z</dcterms:created>
  <dcterms:modified xsi:type="dcterms:W3CDTF">2021-01-05T08:24:25Z</dcterms:modified>
</cp:coreProperties>
</file>