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1304574-16D8-439C-8ED1-625217DF26DB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11501" sheetId="6" r:id="rId1"/>
    <sheet name="11502" sheetId="28" r:id="rId2"/>
    <sheet name="11503" sheetId="29" r:id="rId3"/>
    <sheet name="11504" sheetId="11" r:id="rId4"/>
    <sheet name="11505" sheetId="12" r:id="rId5"/>
    <sheet name="11506" sheetId="13" r:id="rId6"/>
    <sheet name="11507" sheetId="15" r:id="rId7"/>
    <sheet name="11508" sheetId="16" r:id="rId8"/>
    <sheet name="11509" sheetId="17" r:id="rId9"/>
    <sheet name="11510" sheetId="21" r:id="rId10"/>
    <sheet name="11511" sheetId="24" r:id="rId11"/>
    <sheet name="11512" sheetId="30" r:id="rId12"/>
  </sheets>
  <externalReferences>
    <externalReference r:id="rId13"/>
  </externalReferences>
  <definedNames>
    <definedName name="_xlnm.Print_Titles" localSheetId="0">'11501'!$1:$4</definedName>
    <definedName name="_xlnm.Print_Titles" localSheetId="1">'11502'!$1:$4</definedName>
    <definedName name="_xlnm.Print_Titles" localSheetId="2">'11503'!$1:$4</definedName>
    <definedName name="_xlnm.Print_Titles" localSheetId="3">'11504'!$1:$4</definedName>
    <definedName name="_xlnm.Print_Titles" localSheetId="4">'11505'!$1:$4</definedName>
    <definedName name="_xlnm.Print_Titles" localSheetId="5">'11506'!$1:$4</definedName>
    <definedName name="_xlnm.Print_Titles" localSheetId="6">'11507'!$1:$4</definedName>
    <definedName name="_xlnm.Print_Titles" localSheetId="7">'11508'!$1:$4</definedName>
    <definedName name="_xlnm.Print_Titles" localSheetId="8">'11509'!$1:$4</definedName>
    <definedName name="_xlnm.Print_Titles" localSheetId="9">'11510'!$1:$4</definedName>
    <definedName name="_xlnm.Print_Titles" localSheetId="10">'11511'!$1:$4</definedName>
    <definedName name="_xlnm.Print_Titles" localSheetId="11">'11512'!$1:$4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6" l="1"/>
  <c r="D25" i="16"/>
  <c r="G37" i="15"/>
  <c r="C29" i="15"/>
  <c r="E28" i="15"/>
  <c r="E27" i="15"/>
  <c r="N25" i="16"/>
  <c r="M25" i="16"/>
  <c r="L25" i="16"/>
  <c r="K25" i="16"/>
  <c r="J25" i="16"/>
  <c r="I25" i="16"/>
  <c r="H25" i="16"/>
  <c r="G25" i="16"/>
  <c r="C25" i="16"/>
  <c r="C38" i="16" s="1"/>
  <c r="B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25" i="16" s="1"/>
  <c r="N25" i="15"/>
  <c r="C36" i="15" s="1"/>
  <c r="M25" i="15"/>
  <c r="C35" i="15" s="1"/>
  <c r="L25" i="15"/>
  <c r="C34" i="15" s="1"/>
  <c r="K25" i="15"/>
  <c r="C32" i="15" s="1"/>
  <c r="J25" i="15"/>
  <c r="I25" i="15"/>
  <c r="H25" i="15"/>
  <c r="G25" i="15"/>
  <c r="C37" i="15" s="1"/>
  <c r="E25" i="15"/>
  <c r="G38" i="15" s="1"/>
  <c r="F38" i="15" s="1"/>
  <c r="D25" i="15"/>
  <c r="E38" i="15" s="1"/>
  <c r="D38" i="15" s="1"/>
  <c r="C25" i="15"/>
  <c r="B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H27" i="15" s="1"/>
  <c r="C27" i="15"/>
  <c r="F27" i="15" l="1"/>
  <c r="F25" i="15"/>
  <c r="C26" i="15"/>
  <c r="F28" i="15"/>
  <c r="H28" i="15"/>
  <c r="C29" i="11"/>
  <c r="C28" i="15"/>
  <c r="G26" i="15" l="1"/>
  <c r="K38" i="15"/>
  <c r="I38" i="15" s="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25" i="11" s="1"/>
  <c r="I25" i="29"/>
  <c r="G25" i="28" l="1"/>
  <c r="C29" i="6" l="1"/>
  <c r="I25" i="24" l="1"/>
  <c r="H25" i="24"/>
  <c r="J25" i="30"/>
  <c r="I25" i="30"/>
  <c r="H25" i="30"/>
  <c r="E25" i="30"/>
  <c r="D25" i="30"/>
  <c r="F5" i="30"/>
  <c r="C29" i="24" l="1"/>
  <c r="G25" i="17" l="1"/>
  <c r="L25" i="28"/>
  <c r="F5" i="6" l="1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E28" i="16" l="1"/>
  <c r="E28" i="13"/>
  <c r="E28" i="12"/>
  <c r="E28" i="11"/>
  <c r="E28" i="29"/>
  <c r="E28" i="28"/>
  <c r="E28" i="6" l="1"/>
  <c r="E28" i="17"/>
  <c r="C29" i="28" l="1"/>
  <c r="C29" i="30" l="1"/>
  <c r="E28" i="30"/>
  <c r="E27" i="30"/>
  <c r="N25" i="30"/>
  <c r="C36" i="30" s="1"/>
  <c r="M25" i="30"/>
  <c r="C35" i="30" s="1"/>
  <c r="L25" i="30"/>
  <c r="C34" i="30" s="1"/>
  <c r="K25" i="30"/>
  <c r="C32" i="30" s="1"/>
  <c r="G37" i="30"/>
  <c r="G25" i="30"/>
  <c r="C37" i="30" s="1"/>
  <c r="C25" i="30"/>
  <c r="B25" i="30"/>
  <c r="F24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C26" i="30" l="1"/>
  <c r="F28" i="30"/>
  <c r="H28" i="30"/>
  <c r="F27" i="30"/>
  <c r="H27" i="30"/>
  <c r="F25" i="30"/>
  <c r="E27" i="29"/>
  <c r="N25" i="29"/>
  <c r="C36" i="29" s="1"/>
  <c r="M25" i="29"/>
  <c r="C35" i="29" s="1"/>
  <c r="L25" i="29"/>
  <c r="C34" i="29" s="1"/>
  <c r="K25" i="29"/>
  <c r="C32" i="29" s="1"/>
  <c r="J25" i="29"/>
  <c r="H25" i="29"/>
  <c r="G37" i="29" s="1"/>
  <c r="G25" i="29"/>
  <c r="C37" i="29" s="1"/>
  <c r="E25" i="29"/>
  <c r="D25" i="29"/>
  <c r="C25" i="29"/>
  <c r="B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E27" i="28"/>
  <c r="N25" i="28"/>
  <c r="C36" i="28" s="1"/>
  <c r="M25" i="28"/>
  <c r="C35" i="28" s="1"/>
  <c r="C34" i="28"/>
  <c r="K25" i="28"/>
  <c r="C32" i="28" s="1"/>
  <c r="J25" i="28"/>
  <c r="I25" i="28"/>
  <c r="H25" i="28"/>
  <c r="G37" i="28" s="1"/>
  <c r="C37" i="28"/>
  <c r="E25" i="28"/>
  <c r="D25" i="28"/>
  <c r="C25" i="28"/>
  <c r="B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5" i="28"/>
  <c r="C29" i="13"/>
  <c r="C27" i="30"/>
  <c r="C28" i="30"/>
  <c r="G26" i="30" l="1"/>
  <c r="E38" i="29"/>
  <c r="D38" i="29" s="1"/>
  <c r="G38" i="29"/>
  <c r="F38" i="29" s="1"/>
  <c r="F28" i="29"/>
  <c r="H28" i="29"/>
  <c r="H27" i="29"/>
  <c r="F27" i="29"/>
  <c r="C26" i="29"/>
  <c r="F25" i="29"/>
  <c r="F28" i="28"/>
  <c r="H28" i="28"/>
  <c r="H27" i="28"/>
  <c r="F27" i="28"/>
  <c r="C26" i="28"/>
  <c r="F25" i="28"/>
  <c r="C29" i="17"/>
  <c r="C28" i="29"/>
  <c r="C27" i="29"/>
  <c r="C28" i="28"/>
  <c r="C27" i="28"/>
  <c r="K38" i="29" l="1"/>
  <c r="I38" i="29" s="1"/>
  <c r="G26" i="29"/>
  <c r="G26" i="28"/>
  <c r="E27" i="6" l="1"/>
  <c r="B25" i="24" l="1"/>
  <c r="B25" i="21"/>
  <c r="C29" i="21" l="1"/>
  <c r="E28" i="24" l="1"/>
  <c r="E27" i="24"/>
  <c r="E28" i="21"/>
  <c r="E27" i="21"/>
  <c r="E27" i="17"/>
  <c r="E27" i="16"/>
  <c r="E27" i="11"/>
  <c r="E27" i="13"/>
  <c r="E27" i="12" l="1"/>
  <c r="H25" i="13" l="1"/>
  <c r="G37" i="13" s="1"/>
  <c r="N25" i="6"/>
  <c r="C36" i="6" s="1"/>
  <c r="M25" i="6"/>
  <c r="C35" i="6" s="1"/>
  <c r="E25" i="6"/>
  <c r="G38" i="28" s="1"/>
  <c r="F38" i="28" s="1"/>
  <c r="F5" i="24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E25" i="24"/>
  <c r="G38" i="30" s="1"/>
  <c r="F38" i="30" s="1"/>
  <c r="D25" i="24"/>
  <c r="E38" i="30" s="1"/>
  <c r="D38" i="30" s="1"/>
  <c r="C25" i="24"/>
  <c r="C38" i="30" s="1"/>
  <c r="A38" i="30" s="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E25" i="21"/>
  <c r="D25" i="21"/>
  <c r="C25" i="21"/>
  <c r="C26" i="21" s="1"/>
  <c r="G25" i="24"/>
  <c r="C37" i="24" s="1"/>
  <c r="G37" i="24"/>
  <c r="J25" i="24"/>
  <c r="K25" i="24"/>
  <c r="C32" i="24" s="1"/>
  <c r="L25" i="24"/>
  <c r="C34" i="24" s="1"/>
  <c r="M25" i="24"/>
  <c r="C35" i="24" s="1"/>
  <c r="N25" i="24"/>
  <c r="C36" i="24" s="1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E25" i="17"/>
  <c r="D25" i="17"/>
  <c r="C25" i="17"/>
  <c r="N25" i="21"/>
  <c r="C36" i="21" s="1"/>
  <c r="M25" i="21"/>
  <c r="C35" i="21" s="1"/>
  <c r="G25" i="21"/>
  <c r="C37" i="21" s="1"/>
  <c r="H25" i="21"/>
  <c r="G37" i="21" s="1"/>
  <c r="I25" i="21"/>
  <c r="J25" i="21"/>
  <c r="K25" i="21"/>
  <c r="C32" i="21" s="1"/>
  <c r="L25" i="21"/>
  <c r="C34" i="21" s="1"/>
  <c r="C36" i="16"/>
  <c r="C35" i="16"/>
  <c r="N25" i="13"/>
  <c r="C36" i="13" s="1"/>
  <c r="M25" i="13"/>
  <c r="C35" i="13" s="1"/>
  <c r="N25" i="12"/>
  <c r="C36" i="12" s="1"/>
  <c r="M25" i="12"/>
  <c r="C35" i="12" s="1"/>
  <c r="N25" i="11"/>
  <c r="C36" i="11" s="1"/>
  <c r="M25" i="11"/>
  <c r="C35" i="11" s="1"/>
  <c r="N25" i="17"/>
  <c r="C36" i="17" s="1"/>
  <c r="M25" i="17"/>
  <c r="C35" i="17" s="1"/>
  <c r="F20" i="13"/>
  <c r="F8" i="12"/>
  <c r="H25" i="17"/>
  <c r="G37" i="17" s="1"/>
  <c r="C37" i="17"/>
  <c r="L25" i="17"/>
  <c r="C34" i="17" s="1"/>
  <c r="K25" i="17"/>
  <c r="C32" i="17" s="1"/>
  <c r="G37" i="16"/>
  <c r="C37" i="16"/>
  <c r="C34" i="16"/>
  <c r="G25" i="13"/>
  <c r="C37" i="13" s="1"/>
  <c r="L25" i="13"/>
  <c r="C34" i="13" s="1"/>
  <c r="K25" i="13"/>
  <c r="C32" i="13" s="1"/>
  <c r="H25" i="12"/>
  <c r="G37" i="12" s="1"/>
  <c r="G25" i="12"/>
  <c r="C37" i="12" s="1"/>
  <c r="L25" i="12"/>
  <c r="C34" i="12" s="1"/>
  <c r="K25" i="12"/>
  <c r="C32" i="12" s="1"/>
  <c r="H25" i="11"/>
  <c r="G37" i="11" s="1"/>
  <c r="G25" i="11"/>
  <c r="C37" i="11" s="1"/>
  <c r="L25" i="11"/>
  <c r="C34" i="11" s="1"/>
  <c r="K25" i="11"/>
  <c r="C32" i="11" s="1"/>
  <c r="H25" i="6"/>
  <c r="G37" i="6" s="1"/>
  <c r="G25" i="6"/>
  <c r="C37" i="6" s="1"/>
  <c r="L25" i="6"/>
  <c r="C34" i="6" s="1"/>
  <c r="K25" i="6"/>
  <c r="C32" i="6" s="1"/>
  <c r="B25" i="17"/>
  <c r="I25" i="17"/>
  <c r="J25" i="17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1" i="13"/>
  <c r="F22" i="13"/>
  <c r="F23" i="13"/>
  <c r="F24" i="13"/>
  <c r="E25" i="13"/>
  <c r="D25" i="13"/>
  <c r="C25" i="13"/>
  <c r="F5" i="12"/>
  <c r="F6" i="12"/>
  <c r="F7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E25" i="12"/>
  <c r="D25" i="12"/>
  <c r="C25" i="12"/>
  <c r="B25" i="13"/>
  <c r="I25" i="13"/>
  <c r="J25" i="13"/>
  <c r="E25" i="11"/>
  <c r="G38" i="11" s="1"/>
  <c r="F38" i="11" s="1"/>
  <c r="D25" i="11"/>
  <c r="E38" i="11" s="1"/>
  <c r="D38" i="11" s="1"/>
  <c r="C25" i="11"/>
  <c r="C38" i="11" s="1"/>
  <c r="A38" i="11" s="1"/>
  <c r="B25" i="12"/>
  <c r="I25" i="12"/>
  <c r="J25" i="12"/>
  <c r="B25" i="11"/>
  <c r="I25" i="11"/>
  <c r="J25" i="11"/>
  <c r="C25" i="6"/>
  <c r="D25" i="6"/>
  <c r="E38" i="28" s="1"/>
  <c r="D38" i="28" s="1"/>
  <c r="I25" i="6"/>
  <c r="J25" i="6"/>
  <c r="B25" i="6"/>
  <c r="C38" i="13" l="1"/>
  <c r="C38" i="15"/>
  <c r="A38" i="15" s="1"/>
  <c r="C38" i="29"/>
  <c r="A38" i="29" s="1"/>
  <c r="C38" i="12"/>
  <c r="C26" i="6"/>
  <c r="C38" i="28"/>
  <c r="A38" i="28" s="1"/>
  <c r="G38" i="24"/>
  <c r="F38" i="24" s="1"/>
  <c r="A38" i="13"/>
  <c r="G38" i="13"/>
  <c r="F38" i="13" s="1"/>
  <c r="C26" i="12"/>
  <c r="H27" i="6"/>
  <c r="H28" i="6"/>
  <c r="F27" i="6"/>
  <c r="F28" i="6"/>
  <c r="E38" i="17"/>
  <c r="D38" i="17" s="1"/>
  <c r="G38" i="17"/>
  <c r="F38" i="17" s="1"/>
  <c r="F25" i="6"/>
  <c r="F25" i="24"/>
  <c r="K38" i="30" s="1"/>
  <c r="I38" i="30" s="1"/>
  <c r="H28" i="24"/>
  <c r="H27" i="24"/>
  <c r="F27" i="24"/>
  <c r="F28" i="24"/>
  <c r="C38" i="24"/>
  <c r="A38" i="24" s="1"/>
  <c r="F25" i="21"/>
  <c r="F28" i="21"/>
  <c r="H27" i="21"/>
  <c r="H28" i="21"/>
  <c r="F27" i="21"/>
  <c r="E38" i="21"/>
  <c r="D38" i="21" s="1"/>
  <c r="E38" i="24"/>
  <c r="D38" i="24" s="1"/>
  <c r="C38" i="21"/>
  <c r="A38" i="21" s="1"/>
  <c r="F25" i="17"/>
  <c r="C38" i="17"/>
  <c r="A38" i="17" s="1"/>
  <c r="G38" i="21"/>
  <c r="F38" i="21" s="1"/>
  <c r="H27" i="17"/>
  <c r="H28" i="17"/>
  <c r="F27" i="17"/>
  <c r="F28" i="17"/>
  <c r="C26" i="17"/>
  <c r="G38" i="16"/>
  <c r="F38" i="16" s="1"/>
  <c r="E38" i="16"/>
  <c r="D38" i="16" s="1"/>
  <c r="C26" i="13"/>
  <c r="E38" i="13"/>
  <c r="D38" i="13" s="1"/>
  <c r="H28" i="16"/>
  <c r="F27" i="16"/>
  <c r="F28" i="16"/>
  <c r="H27" i="16"/>
  <c r="A38" i="16"/>
  <c r="F25" i="13"/>
  <c r="G26" i="13" s="1"/>
  <c r="H27" i="13"/>
  <c r="H28" i="13"/>
  <c r="F27" i="13"/>
  <c r="F28" i="13"/>
  <c r="F25" i="12"/>
  <c r="G26" i="12" s="1"/>
  <c r="H27" i="12"/>
  <c r="H28" i="12"/>
  <c r="F28" i="12"/>
  <c r="F27" i="12"/>
  <c r="G38" i="12"/>
  <c r="F38" i="12" s="1"/>
  <c r="C26" i="11"/>
  <c r="A38" i="12"/>
  <c r="H27" i="11"/>
  <c r="F28" i="11"/>
  <c r="F27" i="11"/>
  <c r="H28" i="11"/>
  <c r="E38" i="12"/>
  <c r="D38" i="12" s="1"/>
  <c r="K38" i="11"/>
  <c r="I38" i="11" s="1"/>
  <c r="C26" i="16"/>
  <c r="C26" i="24"/>
  <c r="C28" i="6"/>
  <c r="C27" i="12"/>
  <c r="C28" i="17"/>
  <c r="C27" i="24"/>
  <c r="C27" i="11"/>
  <c r="C28" i="21"/>
  <c r="C27" i="17"/>
  <c r="C28" i="24"/>
  <c r="C28" i="13"/>
  <c r="C27" i="6"/>
  <c r="C28" i="11"/>
  <c r="C27" i="21"/>
  <c r="C27" i="16"/>
  <c r="C27" i="13"/>
  <c r="C28" i="16"/>
  <c r="C28" i="12"/>
  <c r="G26" i="6" l="1"/>
  <c r="K38" i="28"/>
  <c r="I38" i="28" s="1"/>
  <c r="K38" i="24"/>
  <c r="I38" i="24" s="1"/>
  <c r="K38" i="21"/>
  <c r="I38" i="21" s="1"/>
  <c r="G26" i="17"/>
  <c r="G26" i="24"/>
  <c r="G26" i="21"/>
  <c r="K38" i="17"/>
  <c r="I38" i="17" s="1"/>
  <c r="K38" i="16"/>
  <c r="I38" i="16" s="1"/>
  <c r="G26" i="16"/>
  <c r="K38" i="13"/>
  <c r="I38" i="13" s="1"/>
  <c r="K38" i="12"/>
  <c r="I38" i="12" s="1"/>
  <c r="G26" i="11"/>
  <c r="C32" i="16"/>
</calcChain>
</file>

<file path=xl/sharedStrings.xml><?xml version="1.0" encoding="utf-8"?>
<sst xmlns="http://schemas.openxmlformats.org/spreadsheetml/2006/main" count="880" uniqueCount="201">
  <si>
    <t>戶</t>
    <phoneticPr fontId="1" type="noConversion"/>
  </si>
  <si>
    <t>男</t>
    <phoneticPr fontId="1" type="noConversion"/>
  </si>
  <si>
    <t>女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</si>
  <si>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</si>
  <si>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遷出數</t>
    <phoneticPr fontId="1" type="noConversion"/>
  </si>
  <si>
    <t>遷入數</t>
    <phoneticPr fontId="1" type="noConversion"/>
  </si>
  <si>
    <t>住變入</t>
    <phoneticPr fontId="1" type="noConversion"/>
  </si>
  <si>
    <t>住變出</t>
    <phoneticPr fontId="1" type="noConversion"/>
  </si>
  <si>
    <t>全區總戶數：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</si>
  <si>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</si>
  <si>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</si>
  <si>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</si>
  <si>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</si>
  <si>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</si>
  <si>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結婚對數：</t>
  </si>
  <si>
    <t>死亡人數：</t>
    <phoneticPr fontId="1" type="noConversion"/>
  </si>
  <si>
    <t>遷出本區人數：</t>
    <phoneticPr fontId="1" type="noConversion"/>
  </si>
  <si>
    <t>出生人數：</t>
  </si>
  <si>
    <t>人</t>
    <phoneticPr fontId="1" type="noConversion"/>
  </si>
  <si>
    <t>里別</t>
    <phoneticPr fontId="1" type="noConversion"/>
  </si>
  <si>
    <t>鄰數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</si>
  <si>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</si>
  <si>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</si>
  <si>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</si>
  <si>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</si>
  <si>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</si>
  <si>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</si>
  <si>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</si>
  <si>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</si>
  <si>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</si>
  <si>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</si>
  <si>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</si>
  <si>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</si>
  <si>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</si>
  <si>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</si>
  <si>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</si>
  <si>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</si>
  <si>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</si>
  <si>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</si>
  <si>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</si>
  <si>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</si>
  <si>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</si>
  <si>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</si>
  <si>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</si>
  <si>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</si>
  <si>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</si>
  <si>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</si>
  <si>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</si>
  <si>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</si>
  <si>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</si>
  <si>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</si>
  <si>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</si>
  <si>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</si>
  <si>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</si>
  <si>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</si>
  <si>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</si>
  <si>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</si>
  <si>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</si>
  <si>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</si>
  <si>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</si>
  <si>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</si>
  <si>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</si>
  <si>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</si>
  <si>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</si>
  <si>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</si>
  <si>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</si>
  <si>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</si>
  <si>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</si>
  <si>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</si>
  <si>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</si>
  <si>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</si>
  <si>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</si>
  <si>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</si>
  <si>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</si>
  <si>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</si>
  <si>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</si>
  <si>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</si>
  <si>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</si>
  <si>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</si>
  <si>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女減少</t>
    <phoneticPr fontId="1" type="noConversion"/>
  </si>
  <si>
    <t>總人口數減少</t>
    <phoneticPr fontId="1" type="noConversion"/>
  </si>
  <si>
    <t>里別</t>
    <phoneticPr fontId="1" type="noConversion"/>
  </si>
  <si>
    <t>鄰數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</si>
  <si>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</si>
  <si>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</si>
  <si>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</si>
  <si>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</si>
  <si>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</si>
  <si>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</si>
  <si>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t>里</t>
    <phoneticPr fontId="1" type="noConversion"/>
  </si>
  <si>
    <t>人</t>
    <phoneticPr fontId="1" type="noConversion"/>
  </si>
  <si>
    <t>口</t>
    <phoneticPr fontId="1" type="noConversion"/>
  </si>
  <si>
    <t>數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</si>
  <si>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</si>
  <si>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</si>
  <si>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本月遷入本區人數：</t>
    <phoneticPr fontId="1" type="noConversion"/>
  </si>
  <si>
    <t>本區最大里：</t>
    <phoneticPr fontId="1" type="noConversion"/>
  </si>
  <si>
    <t>本區最小里：</t>
    <phoneticPr fontId="1" type="noConversion"/>
  </si>
  <si>
    <t>總計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</si>
  <si>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</si>
  <si>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（配偶國籍：大陸港澳地區0人；外國籍0人）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</si>
  <si>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</si>
  <si>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（配偶國籍：大陸港澳地區0人；外國籍0人）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</si>
  <si>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</si>
  <si>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高雄市前金區各里人口異動概況</t>
    <phoneticPr fontId="1" type="noConversion"/>
  </si>
  <si>
    <t>共20里</t>
    <phoneticPr fontId="1" type="noConversion"/>
  </si>
  <si>
    <t>結婚對數(含相同性別)</t>
  </si>
  <si>
    <t>離婚/
終止結婚
對數</t>
  </si>
  <si>
    <t>離婚/終止結婚對數：</t>
  </si>
  <si>
    <t>三川</t>
  </si>
  <si>
    <t>草江</t>
  </si>
  <si>
    <t>長城</t>
  </si>
  <si>
    <t>北金</t>
  </si>
  <si>
    <t>東金</t>
  </si>
  <si>
    <t>新生</t>
  </si>
  <si>
    <t>後金</t>
  </si>
  <si>
    <t>長興</t>
  </si>
  <si>
    <t>青山</t>
  </si>
  <si>
    <t>民生</t>
  </si>
  <si>
    <t>復元</t>
  </si>
  <si>
    <t>林投</t>
  </si>
  <si>
    <t>國民</t>
  </si>
  <si>
    <t>社東</t>
  </si>
  <si>
    <t>社西</t>
  </si>
  <si>
    <t>博孝</t>
  </si>
  <si>
    <t>長生</t>
  </si>
  <si>
    <t>榮復</t>
  </si>
  <si>
    <t>文西</t>
  </si>
  <si>
    <t>文東</t>
  </si>
  <si>
    <t>共20里</t>
    <phoneticPr fontId="1" type="noConversion"/>
  </si>
  <si>
    <t>共20里</t>
    <phoneticPr fontId="1" type="noConversion"/>
  </si>
  <si>
    <t>共20里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</si>
  <si>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</si>
  <si>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共20里</t>
    <phoneticPr fontId="1" type="noConversion"/>
  </si>
  <si>
    <t>共20里</t>
    <phoneticPr fontId="1" type="noConversion"/>
  </si>
  <si>
    <t>共20里</t>
    <phoneticPr fontId="1" type="noConversion"/>
  </si>
  <si>
    <t>共20里</t>
    <phoneticPr fontId="1" type="noConversion"/>
  </si>
  <si>
    <t>共20里</t>
    <phoneticPr fontId="1" type="noConversion"/>
  </si>
  <si>
    <t>共20里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</si>
  <si>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7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</si>
  <si>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</si>
  <si>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</si>
  <si>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</si>
  <si>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（配偶國籍：大陸港澳地區0人；外國籍0人）</t>
    <phoneticPr fontId="1" type="noConversion"/>
  </si>
  <si>
    <t>（配偶國籍：大陸港澳地區0人；外國籍0人）</t>
    <phoneticPr fontId="1" type="noConversion"/>
  </si>
  <si>
    <t>平埔原住民：</t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</si>
  <si>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</si>
  <si>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</t>
    </r>
    <phoneticPr fontId="1" type="noConversion"/>
  </si>
  <si>
    <t>人</t>
    <phoneticPr fontId="7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</si>
  <si>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</si>
  <si>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</si>
  <si>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</si>
  <si>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</si>
  <si>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7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</si>
  <si>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</si>
  <si>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9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</si>
  <si>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10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</si>
  <si>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11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</si>
  <si>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</si>
  <si>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（生母國籍：大陸港澳地區10人；外國籍0人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</si>
  <si>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原住民人數：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</si>
  <si>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大陸港澳地區0人；外國籍1人</t>
    </r>
    <r>
      <rPr>
        <sz val="14"/>
        <rFont val="新細明體"/>
        <family val="1"/>
        <charset val="136"/>
      </rPr>
      <t>）</t>
    </r>
    <phoneticPr fontId="1" type="noConversion"/>
  </si>
  <si>
    <t>（配偶國籍：大陸港澳地區1人；外國籍0人）</t>
    <phoneticPr fontId="1" type="noConversion"/>
  </si>
  <si>
    <t>（配偶國籍：大陸港澳地區1人；外國籍1人）</t>
    <phoneticPr fontId="1" type="noConversion"/>
  </si>
  <si>
    <t xml:space="preserve"> 本月戶數減少</t>
    <phoneticPr fontId="1" type="noConversion"/>
  </si>
  <si>
    <t>男減少</t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</si>
  <si>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</si>
  <si>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（配偶國籍：大陸港澳地區1人；外國籍1人）</t>
    <phoneticPr fontId="1" type="noConversion"/>
  </si>
  <si>
    <t>（配偶國籍：大陸港澳地區0人；外國籍1人）</t>
    <phoneticPr fontId="1" type="noConversion"/>
  </si>
  <si>
    <t>（配偶國籍：大陸港澳地區1人；外國籍0人）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</si>
  <si>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大陸港澳地區0人；外國籍3人</t>
    </r>
    <r>
      <rPr>
        <sz val="14"/>
        <rFont val="新細明體"/>
        <family val="1"/>
        <charset val="136"/>
      </rPr>
      <t>）</t>
    </r>
    <phoneticPr fontId="1" type="noConversion"/>
  </si>
  <si>
    <t>（配偶國籍：大陸港澳地區0人；外國籍0人）</t>
    <phoneticPr fontId="1" type="noConversion"/>
  </si>
  <si>
    <t>（配偶國籍：大陸港澳地區1人；外國籍1人）</t>
    <phoneticPr fontId="1" type="noConversion"/>
  </si>
  <si>
    <t>平地原住民：</t>
    <phoneticPr fontId="1" type="noConversion"/>
  </si>
  <si>
    <t>山地原住民：</t>
    <phoneticPr fontId="1" type="noConversion"/>
  </si>
  <si>
    <r>
      <t>（生父國籍：大陸港澳地區0人；外國籍1人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</si>
  <si>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（配偶國籍：大陸港澳地區2人；外國籍2人）</t>
    <phoneticPr fontId="1" type="noConversion"/>
  </si>
  <si>
    <t>（配偶國籍：大陸港澳地區0人；外國籍1人）</t>
    <phoneticPr fontId="1" type="noConversion"/>
  </si>
  <si>
    <t>（配偶國籍：大陸港澳地區1人；外國籍1人）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</si>
  <si>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</si>
  <si>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</si>
  <si>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</si>
  <si>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</si>
  <si>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共20里</t>
    <phoneticPr fontId="1" type="noConversion"/>
  </si>
  <si>
    <t>本區最大里：</t>
    <phoneticPr fontId="1" type="noConversion"/>
  </si>
  <si>
    <t>里</t>
    <phoneticPr fontId="1" type="noConversion"/>
  </si>
  <si>
    <t>本區最小里：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</si>
  <si>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</si>
  <si>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</si>
  <si>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</si>
  <si>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平埔原住民：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</si>
  <si>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</si>
  <si>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（生父國籍：大陸港澳地區0人；外國籍2人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</si>
  <si>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死亡人數：</t>
    <phoneticPr fontId="1" type="noConversion"/>
  </si>
  <si>
    <t>對</t>
    <phoneticPr fontId="7" type="noConversion"/>
  </si>
  <si>
    <t>（配偶國籍：大陸港澳地區1人；外國籍5人）</t>
    <phoneticPr fontId="1" type="noConversion"/>
  </si>
  <si>
    <t>（配偶國籍：大陸港澳地區0人；外國籍1人）</t>
    <phoneticPr fontId="1" type="noConversion"/>
  </si>
  <si>
    <t>本月遷入本區人數：</t>
    <phoneticPr fontId="1" type="noConversion"/>
  </si>
  <si>
    <t>遷出本區人數：</t>
    <phoneticPr fontId="1" type="noConversion"/>
  </si>
  <si>
    <t>（配偶國籍：大陸港澳地區0人；外國籍0人）</t>
    <phoneticPr fontId="1" type="noConversion"/>
  </si>
  <si>
    <t>（配偶國籍：大陸港澳地區0人；外國籍2人）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</si>
</sst>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人&quot;"/>
    <numFmt numFmtId="177" formatCode="0&quot;戶&quot;"/>
    <numFmt numFmtId="178" formatCode="0&quot;戶&quot;;0&quot;戶&quot;"/>
    <numFmt numFmtId="179" formatCode="0&quot;人&quot;;0&quot;人&quot;"/>
    <numFmt numFmtId="180" formatCode="#,##0;&quot;–&quot;#,##0;&quot;—&quot;"/>
  </numFmts>
  <fonts count="29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53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b/>
      <sz val="14"/>
      <color indexed="17"/>
      <name val="新細明體"/>
      <family val="1"/>
      <charset val="136"/>
    </font>
    <font>
      <b/>
      <sz val="14"/>
      <color indexed="20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4"/>
      <color theme="0"/>
      <name val="標楷體"/>
      <family val="4"/>
      <charset val="136"/>
    </font>
    <font>
      <sz val="22"/>
      <name val="標楷體"/>
      <family val="4"/>
      <charset val="136"/>
    </font>
    <font>
      <sz val="28"/>
      <name val="標楷體"/>
      <family val="4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79" fontId="0" fillId="0" borderId="0" xfId="0" applyNumberFormat="1"/>
    <xf numFmtId="0" fontId="0" fillId="0" borderId="0" xfId="0" applyAlignment="1">
      <alignment wrapText="1"/>
    </xf>
    <xf numFmtId="179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/>
    <xf numFmtId="0" fontId="2" fillId="0" borderId="6" xfId="0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" fillId="0" borderId="0" xfId="0" applyFont="1"/>
    <xf numFmtId="0" fontId="14" fillId="0" borderId="0" xfId="0" applyFont="1"/>
    <xf numFmtId="180" fontId="2" fillId="0" borderId="1" xfId="0" applyNumberFormat="1" applyFont="1" applyBorder="1" applyAlignment="1">
      <alignment horizontal="right"/>
    </xf>
    <xf numFmtId="180" fontId="2" fillId="0" borderId="1" xfId="0" applyNumberFormat="1" applyFont="1" applyBorder="1"/>
    <xf numFmtId="180" fontId="2" fillId="0" borderId="1" xfId="0" applyNumberFormat="1" applyFont="1" applyBorder="1" applyAlignment="1">
      <alignment wrapText="1"/>
    </xf>
    <xf numFmtId="180" fontId="2" fillId="0" borderId="4" xfId="0" applyNumberFormat="1" applyFont="1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19" xfId="0" applyFont="1" applyBorder="1"/>
    <xf numFmtId="0" fontId="17" fillId="0" borderId="19" xfId="0" applyFont="1" applyBorder="1" applyAlignment="1">
      <alignment wrapText="1"/>
    </xf>
    <xf numFmtId="0" fontId="17" fillId="0" borderId="0" xfId="0" applyFont="1" applyAlignment="1">
      <alignment horizontal="right" vertical="center"/>
    </xf>
    <xf numFmtId="0" fontId="17" fillId="0" borderId="21" xfId="0" applyFont="1" applyBorder="1" applyAlignment="1">
      <alignment wrapText="1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80" fontId="2" fillId="0" borderId="19" xfId="0" applyNumberFormat="1" applyFont="1" applyBorder="1" applyAlignment="1">
      <alignment horizontal="right"/>
    </xf>
    <xf numFmtId="180" fontId="2" fillId="0" borderId="19" xfId="0" applyNumberFormat="1" applyFont="1" applyBorder="1"/>
    <xf numFmtId="180" fontId="2" fillId="0" borderId="19" xfId="0" applyNumberFormat="1" applyFont="1" applyBorder="1" applyAlignment="1">
      <alignment wrapText="1"/>
    </xf>
    <xf numFmtId="180" fontId="2" fillId="0" borderId="21" xfId="0" applyNumberFormat="1" applyFont="1" applyBorder="1" applyAlignment="1">
      <alignment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8" fontId="2" fillId="0" borderId="11" xfId="0" applyNumberFormat="1" applyFont="1" applyBorder="1" applyAlignment="1">
      <alignment horizontal="left" vertical="center"/>
    </xf>
    <xf numFmtId="179" fontId="2" fillId="0" borderId="11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left" vertical="center"/>
    </xf>
    <xf numFmtId="179" fontId="2" fillId="0" borderId="11" xfId="0" applyNumberFormat="1" applyFont="1" applyBorder="1" applyAlignment="1">
      <alignment horizontal="left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7" fillId="0" borderId="28" xfId="0" applyFont="1" applyBorder="1" applyAlignment="1">
      <alignment vertical="center"/>
    </xf>
    <xf numFmtId="0" fontId="17" fillId="0" borderId="28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17" fillId="0" borderId="25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25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7" fillId="0" borderId="26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17" fillId="0" borderId="28" xfId="0" applyFont="1" applyBorder="1" applyAlignment="1">
      <alignment horizontal="right" vertical="center"/>
    </xf>
    <xf numFmtId="0" fontId="19" fillId="0" borderId="28" xfId="0" applyFont="1" applyBorder="1" applyAlignment="1">
      <alignment vertical="center"/>
    </xf>
    <xf numFmtId="0" fontId="19" fillId="0" borderId="28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178" fontId="17" fillId="0" borderId="32" xfId="0" applyNumberFormat="1" applyFont="1" applyBorder="1" applyAlignment="1">
      <alignment horizontal="left" vertical="center"/>
    </xf>
    <xf numFmtId="0" fontId="17" fillId="0" borderId="32" xfId="0" applyFont="1" applyBorder="1" applyAlignment="1">
      <alignment horizontal="right" vertical="center"/>
    </xf>
    <xf numFmtId="179" fontId="17" fillId="0" borderId="32" xfId="0" applyNumberFormat="1" applyFont="1" applyBorder="1" applyAlignment="1">
      <alignment horizontal="left" vertical="center"/>
    </xf>
    <xf numFmtId="176" fontId="17" fillId="0" borderId="32" xfId="0" applyNumberFormat="1" applyFont="1" applyBorder="1" applyAlignment="1">
      <alignment horizontal="left" vertical="center"/>
    </xf>
    <xf numFmtId="179" fontId="17" fillId="0" borderId="32" xfId="0" applyNumberFormat="1" applyFont="1" applyBorder="1" applyAlignment="1">
      <alignment horizontal="left" vertical="center" wrapText="1"/>
    </xf>
    <xf numFmtId="176" fontId="17" fillId="0" borderId="33" xfId="0" applyNumberFormat="1" applyFont="1" applyBorder="1" applyAlignment="1">
      <alignment horizontal="left" vertical="center" wrapText="1"/>
    </xf>
    <xf numFmtId="0" fontId="13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13" fillId="0" borderId="25" xfId="0" applyFont="1" applyBorder="1" applyAlignment="1">
      <alignment vertical="center"/>
    </xf>
    <xf numFmtId="0" fontId="13" fillId="0" borderId="28" xfId="0" applyFont="1" applyBorder="1" applyAlignment="1">
      <alignment horizontal="right" vertical="center"/>
    </xf>
    <xf numFmtId="0" fontId="9" fillId="0" borderId="28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10" fillId="0" borderId="28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1" fillId="0" borderId="28" xfId="0" applyFont="1" applyBorder="1" applyAlignment="1">
      <alignment vertical="center"/>
    </xf>
    <xf numFmtId="0" fontId="11" fillId="0" borderId="28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179" fontId="13" fillId="0" borderId="32" xfId="0" applyNumberFormat="1" applyFont="1" applyBorder="1" applyAlignment="1">
      <alignment horizontal="left" vertical="center"/>
    </xf>
    <xf numFmtId="0" fontId="13" fillId="0" borderId="32" xfId="0" applyFont="1" applyBorder="1" applyAlignment="1">
      <alignment horizontal="right" vertical="center"/>
    </xf>
    <xf numFmtId="176" fontId="13" fillId="0" borderId="32" xfId="0" applyNumberFormat="1" applyFont="1" applyBorder="1" applyAlignment="1">
      <alignment horizontal="left" vertical="center"/>
    </xf>
    <xf numFmtId="176" fontId="2" fillId="0" borderId="32" xfId="0" applyNumberFormat="1" applyFont="1" applyBorder="1" applyAlignment="1">
      <alignment horizontal="left" vertical="center"/>
    </xf>
    <xf numFmtId="179" fontId="13" fillId="0" borderId="32" xfId="0" applyNumberFormat="1" applyFont="1" applyBorder="1" applyAlignment="1">
      <alignment horizontal="left" vertical="center" wrapText="1"/>
    </xf>
    <xf numFmtId="176" fontId="2" fillId="0" borderId="33" xfId="0" applyNumberFormat="1" applyFont="1" applyBorder="1" applyAlignment="1">
      <alignment horizontal="left" vertical="center" wrapText="1"/>
    </xf>
    <xf numFmtId="177" fontId="17" fillId="0" borderId="3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178" fontId="2" fillId="0" borderId="8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80" fontId="17" fillId="0" borderId="19" xfId="0" applyNumberFormat="1" applyFont="1" applyBorder="1" applyAlignment="1">
      <alignment horizontal="right"/>
    </xf>
    <xf numFmtId="180" fontId="17" fillId="0" borderId="19" xfId="0" applyNumberFormat="1" applyFont="1" applyBorder="1"/>
    <xf numFmtId="180" fontId="17" fillId="0" borderId="19" xfId="0" applyNumberFormat="1" applyFont="1" applyBorder="1" applyAlignment="1">
      <alignment wrapText="1"/>
    </xf>
    <xf numFmtId="180" fontId="17" fillId="0" borderId="21" xfId="0" applyNumberFormat="1" applyFont="1" applyBorder="1" applyAlignment="1">
      <alignment wrapText="1"/>
    </xf>
    <xf numFmtId="0" fontId="18" fillId="0" borderId="0" xfId="0" applyFont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6" xfId="0" applyBorder="1"/>
    <xf numFmtId="0" fontId="2" fillId="0" borderId="36" xfId="0" applyFont="1" applyBorder="1" applyAlignment="1">
      <alignment horizontal="right" vertic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4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45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" fillId="0" borderId="1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13" fillId="0" borderId="31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28" fillId="0" borderId="27" xfId="0" applyFont="1" applyBorder="1" applyAlignment="1">
      <alignment horizontal="distributed" vertical="center"/>
    </xf>
    <xf numFmtId="0" fontId="28" fillId="0" borderId="28" xfId="0" applyFont="1" applyBorder="1" applyAlignment="1">
      <alignment horizontal="distributed" vertical="center"/>
    </xf>
    <xf numFmtId="0" fontId="13" fillId="0" borderId="27" xfId="0" applyFont="1" applyBorder="1" applyAlignment="1">
      <alignment horizontal="distributed" vertical="center"/>
    </xf>
    <xf numFmtId="0" fontId="13" fillId="0" borderId="28" xfId="0" applyFont="1" applyBorder="1" applyAlignment="1">
      <alignment horizontal="distributed" vertical="center"/>
    </xf>
    <xf numFmtId="0" fontId="13" fillId="0" borderId="14" xfId="0" applyFont="1" applyBorder="1" applyAlignment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46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3" fillId="0" borderId="15" xfId="0" applyFont="1" applyBorder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2" fillId="0" borderId="14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5" fillId="0" borderId="23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4" fillId="0" borderId="10" xfId="0" applyFont="1" applyBorder="1" applyAlignment="1">
      <alignment horizontal="distributed" vertical="center"/>
    </xf>
    <xf numFmtId="0" fontId="24" fillId="0" borderId="8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46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>
      <alignment vertical="center"/>
    </xf>
    <xf numFmtId="0" fontId="25" fillId="0" borderId="38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right" vertical="center"/>
    </xf>
    <xf numFmtId="0" fontId="17" fillId="0" borderId="32" xfId="0" applyFont="1" applyBorder="1" applyAlignment="1">
      <alignment horizontal="right" vertical="center"/>
    </xf>
    <xf numFmtId="0" fontId="17" fillId="0" borderId="2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7" fillId="0" borderId="27" xfId="0" applyFont="1" applyBorder="1" applyAlignment="1">
      <alignment horizontal="distributed" vertical="center"/>
    </xf>
    <xf numFmtId="0" fontId="27" fillId="0" borderId="28" xfId="0" applyFont="1" applyBorder="1" applyAlignment="1">
      <alignment horizontal="distributed" vertical="center"/>
    </xf>
    <xf numFmtId="0" fontId="17" fillId="0" borderId="27" xfId="0" applyFont="1" applyBorder="1" applyAlignment="1">
      <alignment horizontal="distributed" vertical="center"/>
    </xf>
    <xf numFmtId="0" fontId="17" fillId="0" borderId="28" xfId="0" applyFont="1" applyBorder="1" applyAlignment="1">
      <alignment horizontal="distributed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distributed" vertical="center"/>
    </xf>
    <xf numFmtId="0" fontId="17" fillId="0" borderId="35" xfId="0" applyFont="1" applyBorder="1" applyAlignment="1">
      <alignment horizontal="distributed" vertical="center"/>
    </xf>
    <xf numFmtId="0" fontId="17" fillId="0" borderId="25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7" fillId="0" borderId="2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14" xfId="0" applyFont="1" applyBorder="1" applyAlignment="1">
      <alignment horizontal="distributed" vertical="center"/>
    </xf>
    <xf numFmtId="0" fontId="17" fillId="0" borderId="2" xfId="0" applyFont="1" applyBorder="1" applyAlignment="1">
      <alignment horizontal="distributed" vertical="center"/>
    </xf>
    <xf numFmtId="0" fontId="17" fillId="0" borderId="46" xfId="0" applyFont="1" applyBorder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7" fillId="0" borderId="1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54;&#21475;&#32113;&#35336;&#21247;&#21034;&#21247;&#26356;&#25913;/115&#24180;/115&#24180;&#21508;&#37324;&#20154;&#21475;&#27010;&#27841;(&#21069;&#37329;&#21312;)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501"/>
      <sheetName val="11502"/>
      <sheetName val="11503"/>
      <sheetName val="11504"/>
      <sheetName val="11505"/>
      <sheetName val="11506"/>
      <sheetName val="11507"/>
      <sheetName val="11508"/>
      <sheetName val="11509"/>
      <sheetName val="11510"/>
      <sheetName val="11511"/>
      <sheetName val="115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5">
          <cell r="C25">
            <v>15286</v>
          </cell>
          <cell r="D25">
            <v>12823</v>
          </cell>
          <cell r="E25">
            <v>14722</v>
          </cell>
          <cell r="F25">
            <v>27545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workbookViewId="0">
      <pane ySplit="4" topLeftCell="A17" activePane="bottomLeft" state="frozen"/>
      <selection pane="bottomLeft" activeCell="D11" sqref="D1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4" ht="28.5" customHeight="1" thickBot="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8"/>
      <c r="K2" s="238" t="s">
        <v>146</v>
      </c>
      <c r="L2" s="238"/>
      <c r="M2" s="238"/>
      <c r="N2" s="238"/>
    </row>
    <row r="3" spans="1:14" ht="19.8" x14ac:dyDescent="0.4">
      <c r="A3" s="220" t="s">
        <v>19</v>
      </c>
      <c r="B3" s="212" t="s">
        <v>20</v>
      </c>
      <c r="C3" s="212" t="s">
        <v>21</v>
      </c>
      <c r="D3" s="139" t="s">
        <v>90</v>
      </c>
      <c r="E3" s="140" t="s">
        <v>91</v>
      </c>
      <c r="F3" s="141" t="s">
        <v>92</v>
      </c>
      <c r="G3" s="212" t="s">
        <v>5</v>
      </c>
      <c r="H3" s="212" t="s">
        <v>4</v>
      </c>
      <c r="I3" s="212" t="s">
        <v>6</v>
      </c>
      <c r="J3" s="212" t="s">
        <v>7</v>
      </c>
      <c r="K3" s="212" t="s">
        <v>22</v>
      </c>
      <c r="L3" s="212" t="s">
        <v>23</v>
      </c>
      <c r="M3" s="234" t="s">
        <v>106</v>
      </c>
      <c r="N3" s="236" t="s">
        <v>107</v>
      </c>
    </row>
    <row r="4" spans="1:14" s="1" customFormat="1" ht="19.8" x14ac:dyDescent="0.4">
      <c r="A4" s="221"/>
      <c r="B4" s="213"/>
      <c r="C4" s="213"/>
      <c r="D4" s="13" t="s">
        <v>1</v>
      </c>
      <c r="E4" s="13" t="s">
        <v>2</v>
      </c>
      <c r="F4" s="13" t="s">
        <v>94</v>
      </c>
      <c r="G4" s="213"/>
      <c r="H4" s="213"/>
      <c r="I4" s="213"/>
      <c r="J4" s="213"/>
      <c r="K4" s="213"/>
      <c r="L4" s="213"/>
      <c r="M4" s="235"/>
      <c r="N4" s="237"/>
    </row>
    <row r="5" spans="1:14" ht="19.8" x14ac:dyDescent="0.4">
      <c r="A5" s="164" t="s">
        <v>109</v>
      </c>
      <c r="B5" s="142">
        <v>9</v>
      </c>
      <c r="C5" s="142">
        <v>607</v>
      </c>
      <c r="D5" s="142">
        <v>488</v>
      </c>
      <c r="E5" s="142">
        <v>540</v>
      </c>
      <c r="F5" s="14">
        <f>SUM(D5:E5)</f>
        <v>1028</v>
      </c>
      <c r="G5" s="28">
        <v>8</v>
      </c>
      <c r="H5" s="29">
        <v>7</v>
      </c>
      <c r="I5" s="29">
        <v>0</v>
      </c>
      <c r="J5" s="29">
        <v>0</v>
      </c>
      <c r="K5" s="29">
        <v>0</v>
      </c>
      <c r="L5" s="29">
        <v>3</v>
      </c>
      <c r="M5" s="30">
        <v>2</v>
      </c>
      <c r="N5" s="31">
        <v>0</v>
      </c>
    </row>
    <row r="6" spans="1:14" ht="19.8" x14ac:dyDescent="0.4">
      <c r="A6" s="164" t="s">
        <v>110</v>
      </c>
      <c r="B6" s="143">
        <v>9</v>
      </c>
      <c r="C6" s="142">
        <v>924</v>
      </c>
      <c r="D6" s="142">
        <v>714</v>
      </c>
      <c r="E6" s="142">
        <v>872</v>
      </c>
      <c r="F6" s="14">
        <f t="shared" ref="F6:F24" si="0">SUM(D6:E6)</f>
        <v>1586</v>
      </c>
      <c r="G6" s="28">
        <v>11</v>
      </c>
      <c r="H6" s="29">
        <v>2</v>
      </c>
      <c r="I6" s="29">
        <v>0</v>
      </c>
      <c r="J6" s="29">
        <v>2</v>
      </c>
      <c r="K6" s="29">
        <v>0</v>
      </c>
      <c r="L6" s="29">
        <v>1</v>
      </c>
      <c r="M6" s="30">
        <v>0</v>
      </c>
      <c r="N6" s="31">
        <v>2</v>
      </c>
    </row>
    <row r="7" spans="1:14" ht="19.8" x14ac:dyDescent="0.4">
      <c r="A7" s="164" t="s">
        <v>111</v>
      </c>
      <c r="B7" s="143">
        <v>17</v>
      </c>
      <c r="C7" s="142">
        <v>723</v>
      </c>
      <c r="D7" s="142">
        <v>672</v>
      </c>
      <c r="E7" s="142">
        <v>718</v>
      </c>
      <c r="F7" s="14">
        <f t="shared" si="0"/>
        <v>1390</v>
      </c>
      <c r="G7" s="28">
        <v>5</v>
      </c>
      <c r="H7" s="29">
        <v>6</v>
      </c>
      <c r="I7" s="29">
        <v>6</v>
      </c>
      <c r="J7" s="29">
        <v>5</v>
      </c>
      <c r="K7" s="29">
        <v>0</v>
      </c>
      <c r="L7" s="29">
        <v>3</v>
      </c>
      <c r="M7" s="30">
        <v>0</v>
      </c>
      <c r="N7" s="31">
        <v>1</v>
      </c>
    </row>
    <row r="8" spans="1:14" ht="19.8" x14ac:dyDescent="0.4">
      <c r="A8" s="164" t="s">
        <v>112</v>
      </c>
      <c r="B8" s="143">
        <v>8</v>
      </c>
      <c r="C8" s="142">
        <v>441</v>
      </c>
      <c r="D8" s="142">
        <v>401</v>
      </c>
      <c r="E8" s="142">
        <v>444</v>
      </c>
      <c r="F8" s="14">
        <f t="shared" si="0"/>
        <v>845</v>
      </c>
      <c r="G8" s="28">
        <v>0</v>
      </c>
      <c r="H8" s="29">
        <v>6</v>
      </c>
      <c r="I8" s="29">
        <v>0</v>
      </c>
      <c r="J8" s="29">
        <v>5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4" t="s">
        <v>113</v>
      </c>
      <c r="B9" s="143">
        <v>12</v>
      </c>
      <c r="C9" s="142">
        <v>565</v>
      </c>
      <c r="D9" s="142">
        <v>472</v>
      </c>
      <c r="E9" s="142">
        <v>551</v>
      </c>
      <c r="F9" s="14">
        <f t="shared" si="0"/>
        <v>1023</v>
      </c>
      <c r="G9" s="28">
        <v>4</v>
      </c>
      <c r="H9" s="29">
        <v>3</v>
      </c>
      <c r="I9" s="29">
        <v>4</v>
      </c>
      <c r="J9" s="29">
        <v>0</v>
      </c>
      <c r="K9" s="29">
        <v>0</v>
      </c>
      <c r="L9" s="29">
        <v>2</v>
      </c>
      <c r="M9" s="30">
        <v>1</v>
      </c>
      <c r="N9" s="31">
        <v>0</v>
      </c>
    </row>
    <row r="10" spans="1:14" ht="19.8" x14ac:dyDescent="0.4">
      <c r="A10" s="164" t="s">
        <v>114</v>
      </c>
      <c r="B10" s="143">
        <v>28</v>
      </c>
      <c r="C10" s="142">
        <v>2085</v>
      </c>
      <c r="D10" s="142">
        <v>1831</v>
      </c>
      <c r="E10" s="142">
        <v>2139</v>
      </c>
      <c r="F10" s="14">
        <f t="shared" si="0"/>
        <v>3970</v>
      </c>
      <c r="G10" s="28">
        <v>20</v>
      </c>
      <c r="H10" s="29">
        <v>17</v>
      </c>
      <c r="I10" s="29">
        <v>0</v>
      </c>
      <c r="J10" s="29">
        <v>0</v>
      </c>
      <c r="K10" s="29">
        <v>1</v>
      </c>
      <c r="L10" s="29">
        <v>2</v>
      </c>
      <c r="M10" s="30">
        <v>0</v>
      </c>
      <c r="N10" s="31">
        <v>2</v>
      </c>
    </row>
    <row r="11" spans="1:14" ht="19.8" x14ac:dyDescent="0.4">
      <c r="A11" s="164" t="s">
        <v>115</v>
      </c>
      <c r="B11" s="143">
        <v>10</v>
      </c>
      <c r="C11" s="142">
        <v>294</v>
      </c>
      <c r="D11" s="142">
        <v>323</v>
      </c>
      <c r="E11" s="142">
        <v>292</v>
      </c>
      <c r="F11" s="14">
        <f t="shared" si="0"/>
        <v>615</v>
      </c>
      <c r="G11" s="28">
        <v>3</v>
      </c>
      <c r="H11" s="29">
        <v>3</v>
      </c>
      <c r="I11" s="29">
        <v>0</v>
      </c>
      <c r="J11" s="29">
        <v>0</v>
      </c>
      <c r="K11" s="29">
        <v>0</v>
      </c>
      <c r="L11" s="29">
        <v>0</v>
      </c>
      <c r="M11" s="30">
        <v>0</v>
      </c>
      <c r="N11" s="31">
        <v>0</v>
      </c>
    </row>
    <row r="12" spans="1:14" ht="19.8" x14ac:dyDescent="0.4">
      <c r="A12" s="164" t="s">
        <v>116</v>
      </c>
      <c r="B12" s="143">
        <v>11</v>
      </c>
      <c r="C12" s="142">
        <v>819</v>
      </c>
      <c r="D12" s="142">
        <v>627</v>
      </c>
      <c r="E12" s="142">
        <v>742</v>
      </c>
      <c r="F12" s="14">
        <f t="shared" si="0"/>
        <v>1369</v>
      </c>
      <c r="G12" s="28">
        <v>5</v>
      </c>
      <c r="H12" s="29">
        <v>8</v>
      </c>
      <c r="I12" s="29">
        <v>0</v>
      </c>
      <c r="J12" s="29">
        <v>0</v>
      </c>
      <c r="K12" s="29">
        <v>0</v>
      </c>
      <c r="L12" s="29">
        <v>0</v>
      </c>
      <c r="M12" s="30">
        <v>0</v>
      </c>
      <c r="N12" s="31">
        <v>0</v>
      </c>
    </row>
    <row r="13" spans="1:14" ht="19.8" x14ac:dyDescent="0.4">
      <c r="A13" s="164" t="s">
        <v>117</v>
      </c>
      <c r="B13" s="143">
        <v>13</v>
      </c>
      <c r="C13" s="142">
        <v>1312</v>
      </c>
      <c r="D13" s="142">
        <v>992</v>
      </c>
      <c r="E13" s="142">
        <v>1224</v>
      </c>
      <c r="F13" s="14">
        <f t="shared" si="0"/>
        <v>2216</v>
      </c>
      <c r="G13" s="28">
        <v>11</v>
      </c>
      <c r="H13" s="29">
        <v>16</v>
      </c>
      <c r="I13" s="29">
        <v>0</v>
      </c>
      <c r="J13" s="29">
        <v>0</v>
      </c>
      <c r="K13" s="29">
        <v>1</v>
      </c>
      <c r="L13" s="29">
        <v>3</v>
      </c>
      <c r="M13" s="30">
        <v>2</v>
      </c>
      <c r="N13" s="31">
        <v>1</v>
      </c>
    </row>
    <row r="14" spans="1:14" ht="19.8" x14ac:dyDescent="0.4">
      <c r="A14" s="164" t="s">
        <v>118</v>
      </c>
      <c r="B14" s="143">
        <v>9</v>
      </c>
      <c r="C14" s="142">
        <v>540</v>
      </c>
      <c r="D14" s="142">
        <v>401</v>
      </c>
      <c r="E14" s="142">
        <v>526</v>
      </c>
      <c r="F14" s="14">
        <f t="shared" si="0"/>
        <v>927</v>
      </c>
      <c r="G14" s="28">
        <v>5</v>
      </c>
      <c r="H14" s="29">
        <v>4</v>
      </c>
      <c r="I14" s="29">
        <v>1</v>
      </c>
      <c r="J14" s="29">
        <v>2</v>
      </c>
      <c r="K14" s="29">
        <v>0</v>
      </c>
      <c r="L14" s="29">
        <v>0</v>
      </c>
      <c r="M14" s="30">
        <v>0</v>
      </c>
      <c r="N14" s="31">
        <v>0</v>
      </c>
    </row>
    <row r="15" spans="1:14" ht="19.8" x14ac:dyDescent="0.4">
      <c r="A15" s="164" t="s">
        <v>119</v>
      </c>
      <c r="B15" s="143">
        <v>10</v>
      </c>
      <c r="C15" s="142">
        <v>578</v>
      </c>
      <c r="D15" s="142">
        <v>520</v>
      </c>
      <c r="E15" s="142">
        <v>598</v>
      </c>
      <c r="F15" s="14">
        <f t="shared" si="0"/>
        <v>1118</v>
      </c>
      <c r="G15" s="28">
        <v>2</v>
      </c>
      <c r="H15" s="29">
        <v>7</v>
      </c>
      <c r="I15" s="29">
        <v>0</v>
      </c>
      <c r="J15" s="29">
        <v>0</v>
      </c>
      <c r="K15" s="29">
        <v>1</v>
      </c>
      <c r="L15" s="29">
        <v>2</v>
      </c>
      <c r="M15" s="30">
        <v>0</v>
      </c>
      <c r="N15" s="31">
        <v>0</v>
      </c>
    </row>
    <row r="16" spans="1:14" ht="19.8" x14ac:dyDescent="0.4">
      <c r="A16" s="164" t="s">
        <v>120</v>
      </c>
      <c r="B16" s="143">
        <v>13</v>
      </c>
      <c r="C16" s="142">
        <v>643</v>
      </c>
      <c r="D16" s="142">
        <v>627</v>
      </c>
      <c r="E16" s="142">
        <v>517</v>
      </c>
      <c r="F16" s="14">
        <f t="shared" si="0"/>
        <v>1144</v>
      </c>
      <c r="G16" s="28">
        <v>5</v>
      </c>
      <c r="H16" s="29">
        <v>6</v>
      </c>
      <c r="I16" s="29">
        <v>1</v>
      </c>
      <c r="J16" s="29">
        <v>0</v>
      </c>
      <c r="K16" s="29">
        <v>1</v>
      </c>
      <c r="L16" s="29">
        <v>1</v>
      </c>
      <c r="M16" s="30">
        <v>0</v>
      </c>
      <c r="N16" s="31">
        <v>0</v>
      </c>
    </row>
    <row r="17" spans="1:14" ht="19.8" x14ac:dyDescent="0.4">
      <c r="A17" s="164" t="s">
        <v>121</v>
      </c>
      <c r="B17" s="143">
        <v>9</v>
      </c>
      <c r="C17" s="142">
        <v>550</v>
      </c>
      <c r="D17" s="142">
        <v>485</v>
      </c>
      <c r="E17" s="142">
        <v>505</v>
      </c>
      <c r="F17" s="14">
        <f t="shared" si="0"/>
        <v>990</v>
      </c>
      <c r="G17" s="28">
        <v>1</v>
      </c>
      <c r="H17" s="29">
        <v>6</v>
      </c>
      <c r="I17" s="29">
        <v>4</v>
      </c>
      <c r="J17" s="29">
        <v>0</v>
      </c>
      <c r="K17" s="29">
        <v>0</v>
      </c>
      <c r="L17" s="29">
        <v>1</v>
      </c>
      <c r="M17" s="30">
        <v>0</v>
      </c>
      <c r="N17" s="31">
        <v>0</v>
      </c>
    </row>
    <row r="18" spans="1:14" ht="19.8" x14ac:dyDescent="0.4">
      <c r="A18" s="164" t="s">
        <v>122</v>
      </c>
      <c r="B18" s="143">
        <v>18</v>
      </c>
      <c r="C18" s="142">
        <v>793</v>
      </c>
      <c r="D18" s="142">
        <v>691</v>
      </c>
      <c r="E18" s="142">
        <v>863</v>
      </c>
      <c r="F18" s="14">
        <f t="shared" si="0"/>
        <v>1554</v>
      </c>
      <c r="G18" s="28">
        <v>4</v>
      </c>
      <c r="H18" s="29">
        <v>4</v>
      </c>
      <c r="I18" s="29">
        <v>1</v>
      </c>
      <c r="J18" s="29">
        <v>5</v>
      </c>
      <c r="K18" s="29">
        <v>0</v>
      </c>
      <c r="L18" s="29">
        <v>1</v>
      </c>
      <c r="M18" s="30">
        <v>0</v>
      </c>
      <c r="N18" s="31">
        <v>0</v>
      </c>
    </row>
    <row r="19" spans="1:14" ht="19.8" x14ac:dyDescent="0.4">
      <c r="A19" s="164" t="s">
        <v>123</v>
      </c>
      <c r="B19" s="143">
        <v>11</v>
      </c>
      <c r="C19" s="142">
        <v>1140</v>
      </c>
      <c r="D19" s="142">
        <v>767</v>
      </c>
      <c r="E19" s="142">
        <v>961</v>
      </c>
      <c r="F19" s="14">
        <f t="shared" si="0"/>
        <v>1728</v>
      </c>
      <c r="G19" s="28">
        <v>12</v>
      </c>
      <c r="H19" s="29">
        <v>14</v>
      </c>
      <c r="I19" s="29">
        <v>2</v>
      </c>
      <c r="J19" s="29">
        <v>1</v>
      </c>
      <c r="K19" s="29">
        <v>2</v>
      </c>
      <c r="L19" s="29">
        <v>0</v>
      </c>
      <c r="M19" s="30">
        <v>1</v>
      </c>
      <c r="N19" s="31">
        <v>1</v>
      </c>
    </row>
    <row r="20" spans="1:14" ht="19.8" x14ac:dyDescent="0.4">
      <c r="A20" s="164" t="s">
        <v>124</v>
      </c>
      <c r="B20" s="143">
        <v>9</v>
      </c>
      <c r="C20" s="142">
        <v>554</v>
      </c>
      <c r="D20" s="142">
        <v>483</v>
      </c>
      <c r="E20" s="142">
        <v>550</v>
      </c>
      <c r="F20" s="14">
        <f t="shared" si="0"/>
        <v>1033</v>
      </c>
      <c r="G20" s="28">
        <v>0</v>
      </c>
      <c r="H20" s="29">
        <v>9</v>
      </c>
      <c r="I20" s="29">
        <v>0</v>
      </c>
      <c r="J20" s="29">
        <v>0</v>
      </c>
      <c r="K20" s="29">
        <v>0</v>
      </c>
      <c r="L20" s="29">
        <v>1</v>
      </c>
      <c r="M20" s="30">
        <v>1</v>
      </c>
      <c r="N20" s="31">
        <v>0</v>
      </c>
    </row>
    <row r="21" spans="1:14" ht="19.8" x14ac:dyDescent="0.4">
      <c r="A21" s="164" t="s">
        <v>125</v>
      </c>
      <c r="B21" s="143">
        <v>19</v>
      </c>
      <c r="C21" s="142">
        <v>991</v>
      </c>
      <c r="D21" s="142">
        <v>851</v>
      </c>
      <c r="E21" s="142">
        <v>987</v>
      </c>
      <c r="F21" s="14">
        <f t="shared" si="0"/>
        <v>1838</v>
      </c>
      <c r="G21" s="28">
        <v>16</v>
      </c>
      <c r="H21" s="29">
        <v>15</v>
      </c>
      <c r="I21" s="29">
        <v>1</v>
      </c>
      <c r="J21" s="29">
        <v>0</v>
      </c>
      <c r="K21" s="29">
        <v>0</v>
      </c>
      <c r="L21" s="29">
        <v>1</v>
      </c>
      <c r="M21" s="30">
        <v>0</v>
      </c>
      <c r="N21" s="31">
        <v>0</v>
      </c>
    </row>
    <row r="22" spans="1:14" ht="19.8" x14ac:dyDescent="0.4">
      <c r="A22" s="164" t="s">
        <v>126</v>
      </c>
      <c r="B22" s="143">
        <v>13</v>
      </c>
      <c r="C22" s="142">
        <v>566</v>
      </c>
      <c r="D22" s="142">
        <v>501</v>
      </c>
      <c r="E22" s="142">
        <v>575</v>
      </c>
      <c r="F22" s="14">
        <f t="shared" si="0"/>
        <v>1076</v>
      </c>
      <c r="G22" s="28">
        <v>1</v>
      </c>
      <c r="H22" s="29">
        <v>7</v>
      </c>
      <c r="I22" s="29">
        <v>1</v>
      </c>
      <c r="J22" s="29">
        <v>1</v>
      </c>
      <c r="K22" s="29">
        <v>0</v>
      </c>
      <c r="L22" s="29">
        <v>0</v>
      </c>
      <c r="M22" s="30">
        <v>0</v>
      </c>
      <c r="N22" s="31">
        <v>0</v>
      </c>
    </row>
    <row r="23" spans="1:14" ht="19.8" x14ac:dyDescent="0.4">
      <c r="A23" s="164" t="s">
        <v>127</v>
      </c>
      <c r="B23" s="143">
        <v>14</v>
      </c>
      <c r="C23" s="142">
        <v>563</v>
      </c>
      <c r="D23" s="142">
        <v>453</v>
      </c>
      <c r="E23" s="142">
        <v>566</v>
      </c>
      <c r="F23" s="14">
        <f t="shared" si="0"/>
        <v>1019</v>
      </c>
      <c r="G23" s="28">
        <v>8</v>
      </c>
      <c r="H23" s="29">
        <v>5</v>
      </c>
      <c r="I23" s="29">
        <v>0</v>
      </c>
      <c r="J23" s="29">
        <v>1</v>
      </c>
      <c r="K23" s="29">
        <v>0</v>
      </c>
      <c r="L23" s="29">
        <v>1</v>
      </c>
      <c r="M23" s="30">
        <v>0</v>
      </c>
      <c r="N23" s="31">
        <v>0</v>
      </c>
    </row>
    <row r="24" spans="1:14" ht="19.8" x14ac:dyDescent="0.4">
      <c r="A24" s="164" t="s">
        <v>128</v>
      </c>
      <c r="B24" s="143">
        <v>16</v>
      </c>
      <c r="C24" s="142">
        <v>598</v>
      </c>
      <c r="D24" s="142">
        <v>533</v>
      </c>
      <c r="E24" s="142">
        <v>625</v>
      </c>
      <c r="F24" s="14">
        <f t="shared" si="0"/>
        <v>1158</v>
      </c>
      <c r="G24" s="28">
        <v>1</v>
      </c>
      <c r="H24" s="29">
        <v>2</v>
      </c>
      <c r="I24" s="29">
        <v>1</v>
      </c>
      <c r="J24" s="29">
        <v>0</v>
      </c>
      <c r="K24" s="29">
        <v>0</v>
      </c>
      <c r="L24" s="29">
        <v>2</v>
      </c>
      <c r="M24" s="30">
        <v>0</v>
      </c>
      <c r="N24" s="31">
        <v>1</v>
      </c>
    </row>
    <row r="25" spans="1:14" ht="19.8" x14ac:dyDescent="0.4">
      <c r="A25" s="163" t="s">
        <v>98</v>
      </c>
      <c r="B25" s="14">
        <f t="shared" ref="B25:N25" si="1">SUM(B5:B24)</f>
        <v>258</v>
      </c>
      <c r="C25" s="14">
        <f t="shared" si="1"/>
        <v>15286</v>
      </c>
      <c r="D25" s="14">
        <f t="shared" si="1"/>
        <v>12832</v>
      </c>
      <c r="E25" s="14">
        <f t="shared" si="1"/>
        <v>14795</v>
      </c>
      <c r="F25" s="14">
        <f t="shared" si="1"/>
        <v>27627</v>
      </c>
      <c r="G25" s="14">
        <f t="shared" si="1"/>
        <v>122</v>
      </c>
      <c r="H25" s="14">
        <f t="shared" si="1"/>
        <v>147</v>
      </c>
      <c r="I25" s="14">
        <f t="shared" si="1"/>
        <v>22</v>
      </c>
      <c r="J25" s="14">
        <f t="shared" si="1"/>
        <v>22</v>
      </c>
      <c r="K25" s="14">
        <f t="shared" si="1"/>
        <v>6</v>
      </c>
      <c r="L25" s="14">
        <f t="shared" si="1"/>
        <v>24</v>
      </c>
      <c r="M25" s="15">
        <f t="shared" si="1"/>
        <v>7</v>
      </c>
      <c r="N25" s="18">
        <f t="shared" si="1"/>
        <v>8</v>
      </c>
    </row>
    <row r="26" spans="1:14" s="54" customFormat="1" ht="26.25" customHeight="1" x14ac:dyDescent="0.3">
      <c r="A26" s="175" t="s">
        <v>8</v>
      </c>
      <c r="B26" s="176"/>
      <c r="C26" s="45">
        <f>C25</f>
        <v>15286</v>
      </c>
      <c r="D26" s="45" t="s">
        <v>0</v>
      </c>
      <c r="E26" s="45" t="s">
        <v>9</v>
      </c>
      <c r="F26" s="45"/>
      <c r="G26" s="45">
        <f>F25</f>
        <v>27627</v>
      </c>
      <c r="H26" s="45" t="s">
        <v>10</v>
      </c>
      <c r="I26" s="45"/>
      <c r="J26" s="45"/>
      <c r="K26" s="45" t="s">
        <v>105</v>
      </c>
      <c r="L26" s="45"/>
      <c r="M26" s="52"/>
      <c r="N26" s="53"/>
    </row>
    <row r="27" spans="1:14" s="2" customFormat="1" ht="26.25" customHeight="1" x14ac:dyDescent="0.4">
      <c r="A27" s="175" t="s">
        <v>96</v>
      </c>
      <c r="B27" s="176"/>
      <c r="C27" s="46" t="str">
        <f ca="1">INDIRECT(H27,TRUE)</f>
        <v>新生</v>
      </c>
      <c r="D27" s="123" t="s">
        <v>89</v>
      </c>
      <c r="E27" s="124">
        <f>MAX(C5:C24)</f>
        <v>2085</v>
      </c>
      <c r="F27" s="125">
        <f>MAX(F5:F24)</f>
        <v>3970</v>
      </c>
      <c r="G27" s="71"/>
      <c r="H27" s="128" t="str">
        <f>ADDRESS(MATCH(MAX(F5:F24),F5:F24,0)+4,1)</f>
        <v>$A$10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97</v>
      </c>
      <c r="B28" s="176"/>
      <c r="C28" s="129" t="str">
        <f ca="1">INDIRECT(H28,TRUE)</f>
        <v>後金</v>
      </c>
      <c r="D28" s="130" t="s">
        <v>89</v>
      </c>
      <c r="E28" s="126">
        <f>MIN(C5:C24)</f>
        <v>294</v>
      </c>
      <c r="F28" s="127">
        <f>MIN(F5:F24)</f>
        <v>615</v>
      </c>
      <c r="G28" s="71"/>
      <c r="H28" s="128" t="str">
        <f>ADDRESS(MATCH(MIN(F5:F24),F5:F24,0)+4,1)</f>
        <v>$A$11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195" t="s">
        <v>160</v>
      </c>
      <c r="B29" s="226"/>
      <c r="C29" s="214">
        <f>SUM(G29:G31)</f>
        <v>174</v>
      </c>
      <c r="D29" s="217" t="s">
        <v>10</v>
      </c>
      <c r="E29" s="71" t="s">
        <v>12</v>
      </c>
      <c r="F29" s="71"/>
      <c r="G29" s="71">
        <v>90</v>
      </c>
      <c r="H29" s="71" t="s">
        <v>10</v>
      </c>
      <c r="I29" s="21"/>
      <c r="J29" s="21"/>
      <c r="K29" s="16"/>
      <c r="L29" s="16"/>
      <c r="M29" s="17"/>
      <c r="N29" s="19"/>
    </row>
    <row r="30" spans="1:14" s="3" customFormat="1" ht="24.9" customHeight="1" x14ac:dyDescent="0.4">
      <c r="A30" s="227"/>
      <c r="B30" s="228"/>
      <c r="C30" s="215"/>
      <c r="D30" s="218"/>
      <c r="E30" s="149" t="s">
        <v>13</v>
      </c>
      <c r="F30" s="149"/>
      <c r="G30" s="149">
        <v>84</v>
      </c>
      <c r="H30" s="149" t="s">
        <v>10</v>
      </c>
      <c r="I30" s="26"/>
      <c r="J30" s="26"/>
      <c r="M30" s="167"/>
      <c r="N30" s="168"/>
    </row>
    <row r="31" spans="1:14" s="4" customFormat="1" ht="24.9" customHeight="1" x14ac:dyDescent="0.4">
      <c r="A31" s="229"/>
      <c r="B31" s="230"/>
      <c r="C31" s="216"/>
      <c r="D31" s="219"/>
      <c r="E31" s="72" t="s">
        <v>145</v>
      </c>
      <c r="F31" s="72"/>
      <c r="G31" s="72">
        <v>0</v>
      </c>
      <c r="H31" s="72" t="s">
        <v>10</v>
      </c>
      <c r="I31" s="22"/>
      <c r="J31" s="22"/>
      <c r="K31" s="23"/>
      <c r="L31" s="23"/>
      <c r="M31" s="24"/>
      <c r="N31" s="25"/>
    </row>
    <row r="32" spans="1:14" s="4" customFormat="1" ht="24.9" customHeight="1" x14ac:dyDescent="0.4">
      <c r="A32" s="195" t="s">
        <v>17</v>
      </c>
      <c r="B32" s="196"/>
      <c r="C32" s="199">
        <f>K25</f>
        <v>6</v>
      </c>
      <c r="D32" s="199" t="s">
        <v>18</v>
      </c>
      <c r="E32" s="149" t="s">
        <v>101</v>
      </c>
      <c r="F32" s="71"/>
      <c r="G32" s="71"/>
      <c r="H32" s="71"/>
      <c r="I32" s="21"/>
      <c r="J32" s="21"/>
      <c r="K32" s="144"/>
      <c r="L32" s="144"/>
      <c r="M32" s="145"/>
      <c r="N32" s="146"/>
    </row>
    <row r="33" spans="1:14" s="5" customFormat="1" ht="24.9" customHeight="1" x14ac:dyDescent="0.4">
      <c r="A33" s="231"/>
      <c r="B33" s="232"/>
      <c r="C33" s="233"/>
      <c r="D33" s="233"/>
      <c r="E33" s="54" t="s">
        <v>161</v>
      </c>
      <c r="F33" s="147"/>
      <c r="G33" s="147"/>
      <c r="H33" s="147"/>
      <c r="I33" s="147"/>
      <c r="J33" s="147"/>
      <c r="K33" s="147"/>
      <c r="L33" s="147"/>
      <c r="M33" s="147"/>
      <c r="N33" s="148"/>
    </row>
    <row r="34" spans="1:14" s="50" customFormat="1" ht="26.25" customHeight="1" x14ac:dyDescent="0.3">
      <c r="A34" s="175" t="s">
        <v>15</v>
      </c>
      <c r="B34" s="176"/>
      <c r="C34" s="45">
        <f>L25</f>
        <v>24</v>
      </c>
      <c r="D34" s="45" t="s">
        <v>10</v>
      </c>
      <c r="E34" s="45"/>
      <c r="F34" s="45"/>
      <c r="G34" s="46"/>
      <c r="H34" s="45"/>
      <c r="I34" s="45"/>
      <c r="J34" s="45"/>
      <c r="K34" s="47"/>
      <c r="L34" s="47"/>
      <c r="M34" s="48"/>
      <c r="N34" s="49"/>
    </row>
    <row r="35" spans="1:14" s="51" customFormat="1" ht="26.25" customHeight="1" x14ac:dyDescent="0.3">
      <c r="A35" s="175" t="s">
        <v>14</v>
      </c>
      <c r="B35" s="176"/>
      <c r="C35" s="45">
        <f>M25</f>
        <v>7</v>
      </c>
      <c r="D35" s="45" t="s">
        <v>24</v>
      </c>
      <c r="E35" s="45" t="s">
        <v>163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55" customFormat="1" ht="26.25" customHeight="1" x14ac:dyDescent="0.3">
      <c r="A36" s="224" t="s">
        <v>108</v>
      </c>
      <c r="B36" s="225"/>
      <c r="C36" s="45">
        <f>N25</f>
        <v>8</v>
      </c>
      <c r="D36" s="45" t="s">
        <v>24</v>
      </c>
      <c r="E36" s="45" t="s">
        <v>162</v>
      </c>
      <c r="F36" s="45"/>
      <c r="G36" s="45"/>
      <c r="H36" s="45"/>
      <c r="I36" s="45"/>
      <c r="J36" s="45"/>
      <c r="K36" s="47"/>
      <c r="L36" s="47"/>
      <c r="M36" s="48"/>
      <c r="N36" s="49"/>
    </row>
    <row r="37" spans="1:14" s="50" customFormat="1" ht="26.25" customHeight="1" x14ac:dyDescent="0.3">
      <c r="A37" s="175" t="s">
        <v>95</v>
      </c>
      <c r="B37" s="176"/>
      <c r="C37" s="45">
        <f>G25</f>
        <v>122</v>
      </c>
      <c r="D37" s="45" t="s">
        <v>10</v>
      </c>
      <c r="E37" s="45" t="s">
        <v>16</v>
      </c>
      <c r="F37" s="45"/>
      <c r="G37" s="45">
        <f>H25</f>
        <v>147</v>
      </c>
      <c r="H37" s="45" t="s">
        <v>10</v>
      </c>
      <c r="I37" s="45"/>
      <c r="J37" s="45"/>
      <c r="K37" s="47"/>
      <c r="L37" s="47"/>
      <c r="M37" s="48"/>
      <c r="N37" s="49"/>
    </row>
    <row r="38" spans="1:14" s="62" customFormat="1" ht="26.25" customHeight="1" thickBot="1" x14ac:dyDescent="0.35">
      <c r="A38" s="222" t="s">
        <v>164</v>
      </c>
      <c r="B38" s="223"/>
      <c r="C38" s="56">
        <v>6</v>
      </c>
      <c r="D38" s="58" t="s">
        <v>165</v>
      </c>
      <c r="E38" s="57">
        <v>29</v>
      </c>
      <c r="F38" s="58" t="s">
        <v>79</v>
      </c>
      <c r="G38" s="57">
        <v>14</v>
      </c>
      <c r="H38" s="59"/>
      <c r="I38" s="223" t="s">
        <v>80</v>
      </c>
      <c r="J38" s="223"/>
      <c r="K38" s="57">
        <v>43</v>
      </c>
      <c r="L38" s="59"/>
      <c r="M38" s="60"/>
      <c r="N38" s="61"/>
    </row>
  </sheetData>
  <mergeCells count="28">
    <mergeCell ref="M3:M4"/>
    <mergeCell ref="N3:N4"/>
    <mergeCell ref="K2:N2"/>
    <mergeCell ref="J3:J4"/>
    <mergeCell ref="K3:K4"/>
    <mergeCell ref="L3:L4"/>
    <mergeCell ref="A38:B38"/>
    <mergeCell ref="I38:J38"/>
    <mergeCell ref="A36:B36"/>
    <mergeCell ref="A29:B31"/>
    <mergeCell ref="A34:B34"/>
    <mergeCell ref="A35:B35"/>
    <mergeCell ref="A32:B33"/>
    <mergeCell ref="C32:C33"/>
    <mergeCell ref="D32:D33"/>
    <mergeCell ref="A37:B37"/>
    <mergeCell ref="A1:L1"/>
    <mergeCell ref="I3:I4"/>
    <mergeCell ref="C29:C31"/>
    <mergeCell ref="D29:D31"/>
    <mergeCell ref="B3:B4"/>
    <mergeCell ref="C3:C4"/>
    <mergeCell ref="G3:G4"/>
    <mergeCell ref="H3:H4"/>
    <mergeCell ref="A26:B26"/>
    <mergeCell ref="A3:A4"/>
    <mergeCell ref="A27:B27"/>
    <mergeCell ref="A28:B28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8"/>
  <sheetViews>
    <sheetView workbookViewId="0">
      <pane ySplit="4" topLeftCell="A35" activePane="bottomLeft" state="frozen"/>
      <selection pane="bottomLeft" activeCell="C44" sqref="C44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4" ht="28.5" customHeight="1" thickBot="1" x14ac:dyDescent="0.35">
      <c r="J2" s="20"/>
      <c r="K2" s="239" t="s">
        <v>147</v>
      </c>
      <c r="L2" s="239"/>
      <c r="M2" s="239"/>
      <c r="N2" s="239"/>
    </row>
    <row r="3" spans="1:14" ht="19.8" x14ac:dyDescent="0.4">
      <c r="A3" s="240" t="s">
        <v>19</v>
      </c>
      <c r="B3" s="241" t="s">
        <v>20</v>
      </c>
      <c r="C3" s="241" t="s">
        <v>21</v>
      </c>
      <c r="D3" s="139" t="s">
        <v>10</v>
      </c>
      <c r="E3" s="140" t="s">
        <v>91</v>
      </c>
      <c r="F3" s="141" t="s">
        <v>92</v>
      </c>
      <c r="G3" s="241" t="s">
        <v>5</v>
      </c>
      <c r="H3" s="241" t="s">
        <v>4</v>
      </c>
      <c r="I3" s="241" t="s">
        <v>6</v>
      </c>
      <c r="J3" s="241" t="s">
        <v>7</v>
      </c>
      <c r="K3" s="241" t="s">
        <v>22</v>
      </c>
      <c r="L3" s="241" t="s">
        <v>23</v>
      </c>
      <c r="M3" s="242" t="s">
        <v>106</v>
      </c>
      <c r="N3" s="243" t="s">
        <v>107</v>
      </c>
    </row>
    <row r="4" spans="1:14" s="1" customFormat="1" ht="19.8" x14ac:dyDescent="0.4">
      <c r="A4" s="221"/>
      <c r="B4" s="213"/>
      <c r="C4" s="213"/>
      <c r="D4" s="13" t="s">
        <v>1</v>
      </c>
      <c r="E4" s="13" t="s">
        <v>2</v>
      </c>
      <c r="F4" s="13" t="s">
        <v>3</v>
      </c>
      <c r="G4" s="213"/>
      <c r="H4" s="213"/>
      <c r="I4" s="213"/>
      <c r="J4" s="213"/>
      <c r="K4" s="213"/>
      <c r="L4" s="213"/>
      <c r="M4" s="235"/>
      <c r="N4" s="237"/>
    </row>
    <row r="5" spans="1:14" ht="19.8" x14ac:dyDescent="0.4">
      <c r="A5" s="164" t="s">
        <v>109</v>
      </c>
      <c r="B5" s="142">
        <v>9</v>
      </c>
      <c r="C5" s="142">
        <v>606</v>
      </c>
      <c r="D5" s="142">
        <v>491</v>
      </c>
      <c r="E5" s="142">
        <v>539</v>
      </c>
      <c r="F5" s="14">
        <f t="shared" ref="F5:F24" si="0">SUM(D5:E5)</f>
        <v>1030</v>
      </c>
      <c r="G5" s="28">
        <v>6</v>
      </c>
      <c r="H5" s="29">
        <v>3</v>
      </c>
      <c r="I5" s="29">
        <v>1</v>
      </c>
      <c r="J5" s="29">
        <v>2</v>
      </c>
      <c r="K5" s="29">
        <v>1</v>
      </c>
      <c r="L5" s="29">
        <v>1</v>
      </c>
      <c r="M5" s="30">
        <v>0</v>
      </c>
      <c r="N5" s="31">
        <v>0</v>
      </c>
    </row>
    <row r="6" spans="1:14" ht="19.8" x14ac:dyDescent="0.4">
      <c r="A6" s="164" t="s">
        <v>110</v>
      </c>
      <c r="B6" s="143">
        <v>9</v>
      </c>
      <c r="C6" s="142">
        <v>928</v>
      </c>
      <c r="D6" s="142">
        <v>718</v>
      </c>
      <c r="E6" s="142">
        <v>874</v>
      </c>
      <c r="F6" s="14">
        <f t="shared" si="0"/>
        <v>1592</v>
      </c>
      <c r="G6" s="28">
        <v>12</v>
      </c>
      <c r="H6" s="29">
        <v>4</v>
      </c>
      <c r="I6" s="29">
        <v>0</v>
      </c>
      <c r="J6" s="29">
        <v>2</v>
      </c>
      <c r="K6" s="29">
        <v>1</v>
      </c>
      <c r="L6" s="29">
        <v>1</v>
      </c>
      <c r="M6" s="30">
        <v>1</v>
      </c>
      <c r="N6" s="31">
        <v>0</v>
      </c>
    </row>
    <row r="7" spans="1:14" ht="19.8" x14ac:dyDescent="0.4">
      <c r="A7" s="164" t="s">
        <v>111</v>
      </c>
      <c r="B7" s="143">
        <v>17</v>
      </c>
      <c r="C7" s="142">
        <v>726</v>
      </c>
      <c r="D7" s="142">
        <v>673</v>
      </c>
      <c r="E7" s="142">
        <v>718</v>
      </c>
      <c r="F7" s="14">
        <f t="shared" si="0"/>
        <v>1391</v>
      </c>
      <c r="G7" s="28">
        <v>7</v>
      </c>
      <c r="H7" s="29">
        <v>5</v>
      </c>
      <c r="I7" s="29">
        <v>3</v>
      </c>
      <c r="J7" s="29">
        <v>3</v>
      </c>
      <c r="K7" s="29">
        <v>0</v>
      </c>
      <c r="L7" s="29">
        <v>1</v>
      </c>
      <c r="M7" s="30">
        <v>0</v>
      </c>
      <c r="N7" s="31">
        <v>1</v>
      </c>
    </row>
    <row r="8" spans="1:14" ht="19.8" x14ac:dyDescent="0.4">
      <c r="A8" s="164" t="s">
        <v>112</v>
      </c>
      <c r="B8" s="143">
        <v>8</v>
      </c>
      <c r="C8" s="142">
        <v>442</v>
      </c>
      <c r="D8" s="142">
        <v>399</v>
      </c>
      <c r="E8" s="142">
        <v>444</v>
      </c>
      <c r="F8" s="14">
        <f t="shared" si="0"/>
        <v>843</v>
      </c>
      <c r="G8" s="28">
        <v>3</v>
      </c>
      <c r="H8" s="29">
        <v>4</v>
      </c>
      <c r="I8" s="29">
        <v>1</v>
      </c>
      <c r="J8" s="29">
        <v>1</v>
      </c>
      <c r="K8" s="29">
        <v>0</v>
      </c>
      <c r="L8" s="29">
        <v>1</v>
      </c>
      <c r="M8" s="30">
        <v>0</v>
      </c>
      <c r="N8" s="31">
        <v>0</v>
      </c>
    </row>
    <row r="9" spans="1:14" ht="19.8" x14ac:dyDescent="0.4">
      <c r="A9" s="164" t="s">
        <v>113</v>
      </c>
      <c r="B9" s="143">
        <v>12</v>
      </c>
      <c r="C9" s="142">
        <v>568</v>
      </c>
      <c r="D9" s="142">
        <v>475</v>
      </c>
      <c r="E9" s="142">
        <v>551</v>
      </c>
      <c r="F9" s="14">
        <f t="shared" si="0"/>
        <v>1026</v>
      </c>
      <c r="G9" s="28">
        <v>7</v>
      </c>
      <c r="H9" s="29">
        <v>5</v>
      </c>
      <c r="I9" s="29">
        <v>1</v>
      </c>
      <c r="J9" s="29">
        <v>0</v>
      </c>
      <c r="K9" s="29">
        <v>0</v>
      </c>
      <c r="L9" s="29">
        <v>0</v>
      </c>
      <c r="M9" s="30">
        <v>0</v>
      </c>
      <c r="N9" s="31">
        <v>0</v>
      </c>
    </row>
    <row r="10" spans="1:14" ht="19.8" x14ac:dyDescent="0.4">
      <c r="A10" s="164" t="s">
        <v>114</v>
      </c>
      <c r="B10" s="143">
        <v>28</v>
      </c>
      <c r="C10" s="142">
        <v>2087</v>
      </c>
      <c r="D10" s="142">
        <v>1833</v>
      </c>
      <c r="E10" s="142">
        <v>2140</v>
      </c>
      <c r="F10" s="14">
        <f t="shared" si="0"/>
        <v>3973</v>
      </c>
      <c r="G10" s="28">
        <v>16</v>
      </c>
      <c r="H10" s="29">
        <v>15</v>
      </c>
      <c r="I10" s="29">
        <v>3</v>
      </c>
      <c r="J10" s="29">
        <v>0</v>
      </c>
      <c r="K10" s="29">
        <v>0</v>
      </c>
      <c r="L10" s="29">
        <v>1</v>
      </c>
      <c r="M10" s="30">
        <v>3</v>
      </c>
      <c r="N10" s="31">
        <v>0</v>
      </c>
    </row>
    <row r="11" spans="1:14" ht="19.8" x14ac:dyDescent="0.4">
      <c r="A11" s="164" t="s">
        <v>115</v>
      </c>
      <c r="B11" s="143">
        <v>10</v>
      </c>
      <c r="C11" s="142">
        <v>293</v>
      </c>
      <c r="D11" s="142">
        <v>324</v>
      </c>
      <c r="E11" s="142">
        <v>291</v>
      </c>
      <c r="F11" s="14">
        <f t="shared" si="0"/>
        <v>615</v>
      </c>
      <c r="G11" s="28">
        <v>4</v>
      </c>
      <c r="H11" s="29">
        <v>3</v>
      </c>
      <c r="I11" s="29">
        <v>0</v>
      </c>
      <c r="J11" s="29">
        <v>0</v>
      </c>
      <c r="K11" s="29">
        <v>0</v>
      </c>
      <c r="L11" s="29">
        <v>1</v>
      </c>
      <c r="M11" s="30">
        <v>0</v>
      </c>
      <c r="N11" s="31">
        <v>0</v>
      </c>
    </row>
    <row r="12" spans="1:14" ht="19.8" x14ac:dyDescent="0.4">
      <c r="A12" s="164" t="s">
        <v>116</v>
      </c>
      <c r="B12" s="143">
        <v>11</v>
      </c>
      <c r="C12" s="142">
        <v>818</v>
      </c>
      <c r="D12" s="142">
        <v>626</v>
      </c>
      <c r="E12" s="142">
        <v>741</v>
      </c>
      <c r="F12" s="14">
        <f t="shared" si="0"/>
        <v>1367</v>
      </c>
      <c r="G12" s="28">
        <v>2</v>
      </c>
      <c r="H12" s="29">
        <v>4</v>
      </c>
      <c r="I12" s="29">
        <v>0</v>
      </c>
      <c r="J12" s="29">
        <v>0</v>
      </c>
      <c r="K12" s="29">
        <v>0</v>
      </c>
      <c r="L12" s="29">
        <v>0</v>
      </c>
      <c r="M12" s="30">
        <v>1</v>
      </c>
      <c r="N12" s="31">
        <v>0</v>
      </c>
    </row>
    <row r="13" spans="1:14" ht="19.8" x14ac:dyDescent="0.4">
      <c r="A13" s="164" t="s">
        <v>117</v>
      </c>
      <c r="B13" s="143">
        <v>13</v>
      </c>
      <c r="C13" s="142">
        <v>1307</v>
      </c>
      <c r="D13" s="142">
        <v>982</v>
      </c>
      <c r="E13" s="142">
        <v>1220</v>
      </c>
      <c r="F13" s="14">
        <f t="shared" si="0"/>
        <v>2202</v>
      </c>
      <c r="G13" s="28">
        <v>5</v>
      </c>
      <c r="H13" s="29">
        <v>18</v>
      </c>
      <c r="I13" s="29">
        <v>0</v>
      </c>
      <c r="J13" s="29">
        <v>2</v>
      </c>
      <c r="K13" s="29">
        <v>2</v>
      </c>
      <c r="L13" s="29">
        <v>1</v>
      </c>
      <c r="M13" s="30">
        <v>2</v>
      </c>
      <c r="N13" s="31">
        <v>0</v>
      </c>
    </row>
    <row r="14" spans="1:14" ht="19.8" x14ac:dyDescent="0.4">
      <c r="A14" s="164" t="s">
        <v>118</v>
      </c>
      <c r="B14" s="143">
        <v>9</v>
      </c>
      <c r="C14" s="142">
        <v>544</v>
      </c>
      <c r="D14" s="142">
        <v>400</v>
      </c>
      <c r="E14" s="142">
        <v>528</v>
      </c>
      <c r="F14" s="14">
        <f t="shared" si="0"/>
        <v>928</v>
      </c>
      <c r="G14" s="28">
        <v>6</v>
      </c>
      <c r="H14" s="29">
        <v>5</v>
      </c>
      <c r="I14" s="29">
        <v>2</v>
      </c>
      <c r="J14" s="29">
        <v>2</v>
      </c>
      <c r="K14" s="29">
        <v>0</v>
      </c>
      <c r="L14" s="29">
        <v>0</v>
      </c>
      <c r="M14" s="30">
        <v>0</v>
      </c>
      <c r="N14" s="31">
        <v>0</v>
      </c>
    </row>
    <row r="15" spans="1:14" ht="19.8" x14ac:dyDescent="0.4">
      <c r="A15" s="164" t="s">
        <v>119</v>
      </c>
      <c r="B15" s="143">
        <v>10</v>
      </c>
      <c r="C15" s="142">
        <v>578</v>
      </c>
      <c r="D15" s="142">
        <v>522</v>
      </c>
      <c r="E15" s="142">
        <v>595</v>
      </c>
      <c r="F15" s="14">
        <f t="shared" si="0"/>
        <v>1117</v>
      </c>
      <c r="G15" s="28">
        <v>2</v>
      </c>
      <c r="H15" s="29">
        <v>2</v>
      </c>
      <c r="I15" s="29">
        <v>1</v>
      </c>
      <c r="J15" s="29">
        <v>2</v>
      </c>
      <c r="K15" s="29">
        <v>0</v>
      </c>
      <c r="L15" s="29">
        <v>0</v>
      </c>
      <c r="M15" s="30">
        <v>0</v>
      </c>
      <c r="N15" s="31">
        <v>0</v>
      </c>
    </row>
    <row r="16" spans="1:14" ht="19.8" x14ac:dyDescent="0.4">
      <c r="A16" s="164" t="s">
        <v>120</v>
      </c>
      <c r="B16" s="143">
        <v>13</v>
      </c>
      <c r="C16" s="142">
        <v>643</v>
      </c>
      <c r="D16" s="142">
        <v>625</v>
      </c>
      <c r="E16" s="142">
        <v>519</v>
      </c>
      <c r="F16" s="14">
        <f t="shared" si="0"/>
        <v>1144</v>
      </c>
      <c r="G16" s="28">
        <v>3</v>
      </c>
      <c r="H16" s="29">
        <v>1</v>
      </c>
      <c r="I16" s="29">
        <v>2</v>
      </c>
      <c r="J16" s="29">
        <v>2</v>
      </c>
      <c r="K16" s="29">
        <v>0</v>
      </c>
      <c r="L16" s="29">
        <v>2</v>
      </c>
      <c r="M16" s="30">
        <v>0</v>
      </c>
      <c r="N16" s="31">
        <v>0</v>
      </c>
    </row>
    <row r="17" spans="1:16" ht="19.8" x14ac:dyDescent="0.4">
      <c r="A17" s="164" t="s">
        <v>121</v>
      </c>
      <c r="B17" s="143">
        <v>9</v>
      </c>
      <c r="C17" s="142">
        <v>545</v>
      </c>
      <c r="D17" s="142">
        <v>483</v>
      </c>
      <c r="E17" s="142">
        <v>506</v>
      </c>
      <c r="F17" s="14">
        <f t="shared" si="0"/>
        <v>989</v>
      </c>
      <c r="G17" s="28">
        <v>4</v>
      </c>
      <c r="H17" s="29">
        <v>3</v>
      </c>
      <c r="I17" s="29">
        <v>0</v>
      </c>
      <c r="J17" s="29">
        <v>0</v>
      </c>
      <c r="K17" s="29">
        <v>0</v>
      </c>
      <c r="L17" s="29">
        <v>2</v>
      </c>
      <c r="M17" s="30">
        <v>0</v>
      </c>
      <c r="N17" s="31">
        <v>0</v>
      </c>
    </row>
    <row r="18" spans="1:16" ht="19.8" x14ac:dyDescent="0.4">
      <c r="A18" s="164" t="s">
        <v>122</v>
      </c>
      <c r="B18" s="143">
        <v>18</v>
      </c>
      <c r="C18" s="142">
        <v>792</v>
      </c>
      <c r="D18" s="142">
        <v>691</v>
      </c>
      <c r="E18" s="142">
        <v>861</v>
      </c>
      <c r="F18" s="14">
        <f t="shared" si="0"/>
        <v>1552</v>
      </c>
      <c r="G18" s="28">
        <v>12</v>
      </c>
      <c r="H18" s="29">
        <v>12</v>
      </c>
      <c r="I18" s="29">
        <v>2</v>
      </c>
      <c r="J18" s="29">
        <v>2</v>
      </c>
      <c r="K18" s="29">
        <v>0</v>
      </c>
      <c r="L18" s="29">
        <v>2</v>
      </c>
      <c r="M18" s="30">
        <v>1</v>
      </c>
      <c r="N18" s="31">
        <v>3</v>
      </c>
    </row>
    <row r="19" spans="1:16" ht="19.8" x14ac:dyDescent="0.4">
      <c r="A19" s="164" t="s">
        <v>123</v>
      </c>
      <c r="B19" s="143">
        <v>11</v>
      </c>
      <c r="C19" s="142">
        <v>1145</v>
      </c>
      <c r="D19" s="142">
        <v>773</v>
      </c>
      <c r="E19" s="142">
        <v>960</v>
      </c>
      <c r="F19" s="14">
        <f t="shared" si="0"/>
        <v>1733</v>
      </c>
      <c r="G19" s="28">
        <v>13</v>
      </c>
      <c r="H19" s="29">
        <v>7</v>
      </c>
      <c r="I19" s="29">
        <v>1</v>
      </c>
      <c r="J19" s="29">
        <v>1</v>
      </c>
      <c r="K19" s="29">
        <v>0</v>
      </c>
      <c r="L19" s="29">
        <v>1</v>
      </c>
      <c r="M19" s="30">
        <v>0</v>
      </c>
      <c r="N19" s="31">
        <v>0</v>
      </c>
    </row>
    <row r="20" spans="1:16" ht="19.8" x14ac:dyDescent="0.4">
      <c r="A20" s="164" t="s">
        <v>124</v>
      </c>
      <c r="B20" s="143">
        <v>9</v>
      </c>
      <c r="C20" s="142">
        <v>555</v>
      </c>
      <c r="D20" s="142">
        <v>485</v>
      </c>
      <c r="E20" s="142">
        <v>546</v>
      </c>
      <c r="F20" s="14">
        <f t="shared" si="0"/>
        <v>1031</v>
      </c>
      <c r="G20" s="28">
        <v>2</v>
      </c>
      <c r="H20" s="29">
        <v>4</v>
      </c>
      <c r="I20" s="29">
        <v>0</v>
      </c>
      <c r="J20" s="29">
        <v>0</v>
      </c>
      <c r="K20" s="29">
        <v>0</v>
      </c>
      <c r="L20" s="29">
        <v>0</v>
      </c>
      <c r="M20" s="30">
        <v>1</v>
      </c>
      <c r="N20" s="31">
        <v>0</v>
      </c>
    </row>
    <row r="21" spans="1:16" ht="19.8" x14ac:dyDescent="0.4">
      <c r="A21" s="164" t="s">
        <v>125</v>
      </c>
      <c r="B21" s="143">
        <v>19</v>
      </c>
      <c r="C21" s="142">
        <v>991</v>
      </c>
      <c r="D21" s="142">
        <v>853</v>
      </c>
      <c r="E21" s="142">
        <v>987</v>
      </c>
      <c r="F21" s="14">
        <f t="shared" si="0"/>
        <v>1840</v>
      </c>
      <c r="G21" s="28">
        <v>10</v>
      </c>
      <c r="H21" s="29">
        <v>10</v>
      </c>
      <c r="I21" s="29">
        <v>4</v>
      </c>
      <c r="J21" s="29">
        <v>2</v>
      </c>
      <c r="K21" s="29">
        <v>0</v>
      </c>
      <c r="L21" s="29">
        <v>0</v>
      </c>
      <c r="M21" s="30">
        <v>0</v>
      </c>
      <c r="N21" s="31">
        <v>1</v>
      </c>
    </row>
    <row r="22" spans="1:16" ht="19.8" x14ac:dyDescent="0.4">
      <c r="A22" s="164" t="s">
        <v>126</v>
      </c>
      <c r="B22" s="143">
        <v>13</v>
      </c>
      <c r="C22" s="142">
        <v>563</v>
      </c>
      <c r="D22" s="142">
        <v>501</v>
      </c>
      <c r="E22" s="142">
        <v>570</v>
      </c>
      <c r="F22" s="14">
        <f t="shared" si="0"/>
        <v>1071</v>
      </c>
      <c r="G22" s="28">
        <v>2</v>
      </c>
      <c r="H22" s="29">
        <v>5</v>
      </c>
      <c r="I22" s="29">
        <v>0</v>
      </c>
      <c r="J22" s="29">
        <v>0</v>
      </c>
      <c r="K22" s="29">
        <v>0</v>
      </c>
      <c r="L22" s="29">
        <v>2</v>
      </c>
      <c r="M22" s="30">
        <v>0</v>
      </c>
      <c r="N22" s="31">
        <v>0</v>
      </c>
      <c r="O22" s="26"/>
      <c r="P22" s="26"/>
    </row>
    <row r="23" spans="1:16" ht="19.8" x14ac:dyDescent="0.4">
      <c r="A23" s="164" t="s">
        <v>127</v>
      </c>
      <c r="B23" s="143">
        <v>14</v>
      </c>
      <c r="C23" s="142">
        <v>564</v>
      </c>
      <c r="D23" s="142">
        <v>456</v>
      </c>
      <c r="E23" s="142">
        <v>569</v>
      </c>
      <c r="F23" s="14">
        <f t="shared" si="0"/>
        <v>1025</v>
      </c>
      <c r="G23" s="28">
        <v>10</v>
      </c>
      <c r="H23" s="29">
        <v>3</v>
      </c>
      <c r="I23" s="29">
        <v>0</v>
      </c>
      <c r="J23" s="29">
        <v>0</v>
      </c>
      <c r="K23" s="29">
        <v>0</v>
      </c>
      <c r="L23" s="29">
        <v>1</v>
      </c>
      <c r="M23" s="30">
        <v>0</v>
      </c>
      <c r="N23" s="31">
        <v>0</v>
      </c>
    </row>
    <row r="24" spans="1:16" ht="19.8" x14ac:dyDescent="0.4">
      <c r="A24" s="164" t="s">
        <v>128</v>
      </c>
      <c r="B24" s="143">
        <v>16</v>
      </c>
      <c r="C24" s="142">
        <v>599</v>
      </c>
      <c r="D24" s="142">
        <v>533</v>
      </c>
      <c r="E24" s="142">
        <v>628</v>
      </c>
      <c r="F24" s="14">
        <f t="shared" si="0"/>
        <v>1161</v>
      </c>
      <c r="G24" s="28">
        <v>5</v>
      </c>
      <c r="H24" s="29">
        <v>2</v>
      </c>
      <c r="I24" s="29">
        <v>0</v>
      </c>
      <c r="J24" s="29">
        <v>0</v>
      </c>
      <c r="K24" s="29">
        <v>0</v>
      </c>
      <c r="L24" s="29">
        <v>0</v>
      </c>
      <c r="M24" s="30">
        <v>0</v>
      </c>
      <c r="N24" s="31">
        <v>0</v>
      </c>
    </row>
    <row r="25" spans="1:16" ht="19.8" x14ac:dyDescent="0.4">
      <c r="A25" s="163" t="s">
        <v>98</v>
      </c>
      <c r="B25" s="14">
        <f t="shared" ref="B25:N25" si="1">SUM(B5:B24)</f>
        <v>258</v>
      </c>
      <c r="C25" s="14">
        <f t="shared" si="1"/>
        <v>15294</v>
      </c>
      <c r="D25" s="14">
        <f t="shared" si="1"/>
        <v>12843</v>
      </c>
      <c r="E25" s="14">
        <f t="shared" si="1"/>
        <v>14787</v>
      </c>
      <c r="F25" s="14">
        <f t="shared" si="1"/>
        <v>27630</v>
      </c>
      <c r="G25" s="14">
        <f t="shared" si="1"/>
        <v>131</v>
      </c>
      <c r="H25" s="14">
        <f t="shared" si="1"/>
        <v>115</v>
      </c>
      <c r="I25" s="14">
        <f t="shared" si="1"/>
        <v>21</v>
      </c>
      <c r="J25" s="14">
        <f t="shared" si="1"/>
        <v>21</v>
      </c>
      <c r="K25" s="14">
        <f t="shared" si="1"/>
        <v>4</v>
      </c>
      <c r="L25" s="14">
        <f t="shared" si="1"/>
        <v>17</v>
      </c>
      <c r="M25" s="15">
        <f t="shared" si="1"/>
        <v>9</v>
      </c>
      <c r="N25" s="18">
        <f t="shared" si="1"/>
        <v>5</v>
      </c>
    </row>
    <row r="26" spans="1:16" s="2" customFormat="1" ht="26.25" customHeight="1" x14ac:dyDescent="0.4">
      <c r="A26" s="175" t="s">
        <v>8</v>
      </c>
      <c r="B26" s="176"/>
      <c r="C26" s="45">
        <f>C25</f>
        <v>15294</v>
      </c>
      <c r="D26" s="45" t="s">
        <v>0</v>
      </c>
      <c r="E26" s="45" t="s">
        <v>9</v>
      </c>
      <c r="F26" s="45"/>
      <c r="G26" s="45">
        <f>F25</f>
        <v>27630</v>
      </c>
      <c r="H26" s="45" t="s">
        <v>10</v>
      </c>
      <c r="I26" s="45"/>
      <c r="J26" s="45"/>
      <c r="K26" s="45" t="s">
        <v>129</v>
      </c>
      <c r="L26" s="45"/>
      <c r="M26" s="52"/>
      <c r="N26" s="53"/>
    </row>
    <row r="27" spans="1:16" s="2" customFormat="1" ht="26.25" customHeight="1" x14ac:dyDescent="0.4">
      <c r="A27" s="175" t="s">
        <v>96</v>
      </c>
      <c r="B27" s="176"/>
      <c r="C27" s="46" t="str">
        <f ca="1">INDIRECT(H27,TRUE)</f>
        <v>新生</v>
      </c>
      <c r="D27" s="123" t="s">
        <v>89</v>
      </c>
      <c r="E27" s="124">
        <f>MAX(C5:C24)</f>
        <v>2087</v>
      </c>
      <c r="F27" s="125">
        <f>MAX(F5:F24)</f>
        <v>3973</v>
      </c>
      <c r="G27" s="71"/>
      <c r="H27" s="128" t="str">
        <f>ADDRESS(MATCH(MAX(F5:F24),F5:F24,0)+4,1)</f>
        <v>$A$10</v>
      </c>
      <c r="I27" s="71"/>
      <c r="J27" s="71"/>
      <c r="K27" s="71"/>
      <c r="L27" s="71"/>
      <c r="M27" s="121"/>
      <c r="N27" s="122"/>
    </row>
    <row r="28" spans="1:16" s="2" customFormat="1" ht="26.25" customHeight="1" x14ac:dyDescent="0.4">
      <c r="A28" s="175" t="s">
        <v>97</v>
      </c>
      <c r="B28" s="176"/>
      <c r="C28" s="129" t="str">
        <f ca="1">INDIRECT(H28,TRUE)</f>
        <v>後金</v>
      </c>
      <c r="D28" s="130" t="s">
        <v>89</v>
      </c>
      <c r="E28" s="126">
        <f>MIN(C5:C24)</f>
        <v>293</v>
      </c>
      <c r="F28" s="127">
        <f>MIN(F5:F24)</f>
        <v>615</v>
      </c>
      <c r="G28" s="71"/>
      <c r="H28" s="128" t="str">
        <f>ADDRESS(MATCH(MIN(F5:F24),F5:F24,0)+4,1)</f>
        <v>$A$11</v>
      </c>
      <c r="I28" s="71"/>
      <c r="J28" s="71"/>
      <c r="K28" s="71"/>
      <c r="L28" s="71"/>
      <c r="M28" s="121"/>
      <c r="N28" s="122"/>
    </row>
    <row r="29" spans="1:16" s="3" customFormat="1" ht="24.9" customHeight="1" x14ac:dyDescent="0.4">
      <c r="A29" s="195" t="s">
        <v>11</v>
      </c>
      <c r="B29" s="226"/>
      <c r="C29" s="214">
        <f>SUM(G29:G31)</f>
        <v>178</v>
      </c>
      <c r="D29" s="217" t="s">
        <v>10</v>
      </c>
      <c r="E29" s="71" t="s">
        <v>12</v>
      </c>
      <c r="F29" s="71"/>
      <c r="G29" s="71">
        <v>93</v>
      </c>
      <c r="H29" s="71" t="s">
        <v>10</v>
      </c>
      <c r="I29" s="71"/>
      <c r="J29" s="71"/>
      <c r="K29" s="64"/>
      <c r="L29" s="64"/>
      <c r="M29" s="65"/>
      <c r="N29" s="66"/>
    </row>
    <row r="30" spans="1:16" s="3" customFormat="1" ht="24.9" customHeight="1" x14ac:dyDescent="0.4">
      <c r="A30" s="227"/>
      <c r="B30" s="228"/>
      <c r="C30" s="215"/>
      <c r="D30" s="218"/>
      <c r="E30" s="149" t="s">
        <v>13</v>
      </c>
      <c r="F30" s="149"/>
      <c r="G30" s="149">
        <v>85</v>
      </c>
      <c r="H30" s="149" t="s">
        <v>148</v>
      </c>
      <c r="I30" s="149"/>
      <c r="J30" s="149"/>
      <c r="K30" s="169"/>
      <c r="L30" s="169"/>
      <c r="M30" s="170"/>
      <c r="N30" s="171"/>
    </row>
    <row r="31" spans="1:16" s="4" customFormat="1" ht="24.9" customHeight="1" x14ac:dyDescent="0.4">
      <c r="A31" s="229"/>
      <c r="B31" s="230"/>
      <c r="C31" s="216"/>
      <c r="D31" s="219"/>
      <c r="E31" s="72" t="s">
        <v>145</v>
      </c>
      <c r="F31" s="72"/>
      <c r="G31" s="72">
        <v>0</v>
      </c>
      <c r="H31" s="72" t="s">
        <v>10</v>
      </c>
      <c r="I31" s="72"/>
      <c r="J31" s="72"/>
      <c r="K31" s="73"/>
      <c r="L31" s="73"/>
      <c r="M31" s="74"/>
      <c r="N31" s="75"/>
    </row>
    <row r="32" spans="1:16" s="4" customFormat="1" ht="24.9" customHeight="1" x14ac:dyDescent="0.4">
      <c r="A32" s="195" t="s">
        <v>17</v>
      </c>
      <c r="B32" s="196"/>
      <c r="C32" s="199">
        <f>K25</f>
        <v>4</v>
      </c>
      <c r="D32" s="199" t="s">
        <v>10</v>
      </c>
      <c r="E32" s="149" t="s">
        <v>166</v>
      </c>
      <c r="F32" s="71"/>
      <c r="G32" s="71"/>
      <c r="H32" s="71"/>
      <c r="I32" s="71"/>
      <c r="J32" s="71"/>
      <c r="K32" s="150"/>
      <c r="L32" s="150"/>
      <c r="M32" s="151"/>
      <c r="N32" s="152"/>
    </row>
    <row r="33" spans="1:14" s="5" customFormat="1" ht="24.9" customHeight="1" x14ac:dyDescent="0.4">
      <c r="A33" s="231"/>
      <c r="B33" s="232"/>
      <c r="C33" s="233"/>
      <c r="D33" s="233"/>
      <c r="E33" s="54" t="s">
        <v>139</v>
      </c>
      <c r="F33" s="147"/>
      <c r="G33" s="147"/>
      <c r="H33" s="147"/>
      <c r="I33" s="147"/>
      <c r="J33" s="147"/>
      <c r="K33" s="147"/>
      <c r="L33" s="147"/>
      <c r="M33" s="147"/>
      <c r="N33" s="148"/>
    </row>
    <row r="34" spans="1:14" s="6" customFormat="1" ht="26.25" customHeight="1" x14ac:dyDescent="0.4">
      <c r="A34" s="175" t="s">
        <v>15</v>
      </c>
      <c r="B34" s="176"/>
      <c r="C34" s="45">
        <f>L25</f>
        <v>17</v>
      </c>
      <c r="D34" s="45" t="s">
        <v>10</v>
      </c>
      <c r="E34" s="45"/>
      <c r="F34" s="45"/>
      <c r="G34" s="46"/>
      <c r="H34" s="45"/>
      <c r="I34" s="45"/>
      <c r="J34" s="45"/>
      <c r="K34" s="47"/>
      <c r="L34" s="47"/>
      <c r="M34" s="48"/>
      <c r="N34" s="49"/>
    </row>
    <row r="35" spans="1:14" s="7" customFormat="1" ht="26.25" customHeight="1" x14ac:dyDescent="0.4">
      <c r="A35" s="175" t="s">
        <v>14</v>
      </c>
      <c r="B35" s="176"/>
      <c r="C35" s="45">
        <f>M25</f>
        <v>9</v>
      </c>
      <c r="D35" s="45" t="s">
        <v>24</v>
      </c>
      <c r="E35" s="45" t="s">
        <v>167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8" customFormat="1" ht="26.25" customHeight="1" x14ac:dyDescent="0.4">
      <c r="A36" s="224" t="s">
        <v>108</v>
      </c>
      <c r="B36" s="225"/>
      <c r="C36" s="45">
        <f>N25</f>
        <v>5</v>
      </c>
      <c r="D36" s="45" t="s">
        <v>24</v>
      </c>
      <c r="E36" s="45" t="s">
        <v>168</v>
      </c>
      <c r="F36" s="45"/>
      <c r="G36" s="45"/>
      <c r="H36" s="45"/>
      <c r="I36" s="45"/>
      <c r="J36" s="45"/>
      <c r="K36" s="47"/>
      <c r="L36" s="47"/>
      <c r="M36" s="48"/>
      <c r="N36" s="49"/>
    </row>
    <row r="37" spans="1:14" s="6" customFormat="1" ht="26.25" customHeight="1" x14ac:dyDescent="0.4">
      <c r="A37" s="175" t="s">
        <v>95</v>
      </c>
      <c r="B37" s="176"/>
      <c r="C37" s="45">
        <f>G25</f>
        <v>131</v>
      </c>
      <c r="D37" s="45" t="s">
        <v>10</v>
      </c>
      <c r="E37" s="45" t="s">
        <v>16</v>
      </c>
      <c r="F37" s="45"/>
      <c r="G37" s="45">
        <f>H25</f>
        <v>115</v>
      </c>
      <c r="H37" s="45" t="s">
        <v>10</v>
      </c>
      <c r="I37" s="45"/>
      <c r="J37" s="45"/>
      <c r="K37" s="47"/>
      <c r="L37" s="47"/>
      <c r="M37" s="48"/>
      <c r="N37" s="49"/>
    </row>
    <row r="38" spans="1:14" s="9" customFormat="1" ht="26.25" customHeight="1" thickBot="1" x14ac:dyDescent="0.45">
      <c r="A38" s="222" t="str">
        <f>IF(C38&gt;0," 本月戶數增加","本月戶數減少")</f>
        <v xml:space="preserve"> 本月戶數增加</v>
      </c>
      <c r="B38" s="223"/>
      <c r="C38" s="56">
        <f>C25-'11501'!C25</f>
        <v>8</v>
      </c>
      <c r="D38" s="58" t="str">
        <f>IF(E38&gt;0,"男增加","男減少")</f>
        <v>男增加</v>
      </c>
      <c r="E38" s="57">
        <f>D25-'11501'!D25</f>
        <v>11</v>
      </c>
      <c r="F38" s="58" t="str">
        <f>IF(G38&gt;0,"女增加","女減少")</f>
        <v>女減少</v>
      </c>
      <c r="G38" s="57">
        <f>E25-'11501'!E25</f>
        <v>-8</v>
      </c>
      <c r="H38" s="59"/>
      <c r="I38" s="223" t="str">
        <f>IF(K38&gt;0,"總人口數增加","總人口數減少")</f>
        <v>總人口數增加</v>
      </c>
      <c r="J38" s="223"/>
      <c r="K38" s="57">
        <f>F25-'11501'!F25</f>
        <v>3</v>
      </c>
      <c r="L38" s="59"/>
      <c r="M38" s="60"/>
      <c r="N38" s="61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8:J38"/>
    <mergeCell ref="A29:B31"/>
    <mergeCell ref="C29:C31"/>
    <mergeCell ref="D29:D31"/>
    <mergeCell ref="A32:B33"/>
    <mergeCell ref="C32:C33"/>
    <mergeCell ref="D32:D33"/>
    <mergeCell ref="A34:B34"/>
    <mergeCell ref="A35:B35"/>
    <mergeCell ref="A36:B36"/>
    <mergeCell ref="A37:B37"/>
    <mergeCell ref="A38:B38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8"/>
  <sheetViews>
    <sheetView workbookViewId="0">
      <pane ySplit="4" topLeftCell="A29" activePane="bottomLeft" state="frozen"/>
      <selection pane="bottomLeft" activeCell="C38" sqref="C38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4" ht="28.5" customHeight="1" thickBot="1" x14ac:dyDescent="0.35">
      <c r="J2" s="20"/>
      <c r="K2" s="239" t="s">
        <v>149</v>
      </c>
      <c r="L2" s="239"/>
      <c r="M2" s="239"/>
      <c r="N2" s="239"/>
    </row>
    <row r="3" spans="1:14" ht="19.8" x14ac:dyDescent="0.4">
      <c r="A3" s="240" t="s">
        <v>19</v>
      </c>
      <c r="B3" s="241" t="s">
        <v>20</v>
      </c>
      <c r="C3" s="241" t="s">
        <v>21</v>
      </c>
      <c r="D3" s="139" t="s">
        <v>10</v>
      </c>
      <c r="E3" s="140" t="s">
        <v>91</v>
      </c>
      <c r="F3" s="141" t="s">
        <v>92</v>
      </c>
      <c r="G3" s="241" t="s">
        <v>5</v>
      </c>
      <c r="H3" s="241" t="s">
        <v>4</v>
      </c>
      <c r="I3" s="241" t="s">
        <v>6</v>
      </c>
      <c r="J3" s="241" t="s">
        <v>7</v>
      </c>
      <c r="K3" s="241" t="s">
        <v>22</v>
      </c>
      <c r="L3" s="241" t="s">
        <v>23</v>
      </c>
      <c r="M3" s="242" t="s">
        <v>106</v>
      </c>
      <c r="N3" s="243" t="s">
        <v>107</v>
      </c>
    </row>
    <row r="4" spans="1:14" s="1" customFormat="1" ht="19.8" x14ac:dyDescent="0.4">
      <c r="A4" s="221"/>
      <c r="B4" s="213"/>
      <c r="C4" s="213"/>
      <c r="D4" s="13" t="s">
        <v>1</v>
      </c>
      <c r="E4" s="13" t="s">
        <v>2</v>
      </c>
      <c r="F4" s="13" t="s">
        <v>3</v>
      </c>
      <c r="G4" s="213"/>
      <c r="H4" s="213"/>
      <c r="I4" s="213"/>
      <c r="J4" s="213"/>
      <c r="K4" s="213"/>
      <c r="L4" s="213"/>
      <c r="M4" s="235"/>
      <c r="N4" s="237"/>
    </row>
    <row r="5" spans="1:14" ht="19.8" x14ac:dyDescent="0.4">
      <c r="A5" s="164" t="s">
        <v>109</v>
      </c>
      <c r="B5" s="142">
        <v>9</v>
      </c>
      <c r="C5" s="142">
        <v>606</v>
      </c>
      <c r="D5" s="142">
        <v>492</v>
      </c>
      <c r="E5" s="142">
        <v>540</v>
      </c>
      <c r="F5" s="14">
        <f t="shared" ref="F5:F24" si="0">SUM(D5:E5)</f>
        <v>1032</v>
      </c>
      <c r="G5" s="28">
        <v>12</v>
      </c>
      <c r="H5" s="29">
        <v>7</v>
      </c>
      <c r="I5" s="29">
        <v>0</v>
      </c>
      <c r="J5" s="29">
        <v>2</v>
      </c>
      <c r="K5" s="29">
        <v>0</v>
      </c>
      <c r="L5" s="29">
        <v>1</v>
      </c>
      <c r="M5" s="30">
        <v>0</v>
      </c>
      <c r="N5" s="31">
        <v>0</v>
      </c>
    </row>
    <row r="6" spans="1:14" ht="19.8" x14ac:dyDescent="0.4">
      <c r="A6" s="164" t="s">
        <v>110</v>
      </c>
      <c r="B6" s="143">
        <v>9</v>
      </c>
      <c r="C6" s="142">
        <v>929</v>
      </c>
      <c r="D6" s="142">
        <v>724</v>
      </c>
      <c r="E6" s="142">
        <v>872</v>
      </c>
      <c r="F6" s="14">
        <f t="shared" si="0"/>
        <v>1596</v>
      </c>
      <c r="G6" s="28">
        <v>17</v>
      </c>
      <c r="H6" s="29">
        <v>15</v>
      </c>
      <c r="I6" s="29">
        <v>6</v>
      </c>
      <c r="J6" s="29">
        <v>5</v>
      </c>
      <c r="K6" s="29">
        <v>1</v>
      </c>
      <c r="L6" s="29">
        <v>0</v>
      </c>
      <c r="M6" s="30">
        <v>0</v>
      </c>
      <c r="N6" s="31">
        <v>0</v>
      </c>
    </row>
    <row r="7" spans="1:14" ht="19.8" x14ac:dyDescent="0.4">
      <c r="A7" s="164" t="s">
        <v>111</v>
      </c>
      <c r="B7" s="143">
        <v>17</v>
      </c>
      <c r="C7" s="142">
        <v>728</v>
      </c>
      <c r="D7" s="142">
        <v>674</v>
      </c>
      <c r="E7" s="142">
        <v>717</v>
      </c>
      <c r="F7" s="14">
        <f t="shared" si="0"/>
        <v>1391</v>
      </c>
      <c r="G7" s="28">
        <v>11</v>
      </c>
      <c r="H7" s="29">
        <v>6</v>
      </c>
      <c r="I7" s="29">
        <v>1</v>
      </c>
      <c r="J7" s="29">
        <v>5</v>
      </c>
      <c r="K7" s="29">
        <v>0</v>
      </c>
      <c r="L7" s="29">
        <v>1</v>
      </c>
      <c r="M7" s="30">
        <v>0</v>
      </c>
      <c r="N7" s="31">
        <v>1</v>
      </c>
    </row>
    <row r="8" spans="1:14" ht="19.8" x14ac:dyDescent="0.4">
      <c r="A8" s="164" t="s">
        <v>112</v>
      </c>
      <c r="B8" s="143">
        <v>8</v>
      </c>
      <c r="C8" s="142">
        <v>442</v>
      </c>
      <c r="D8" s="142">
        <v>398</v>
      </c>
      <c r="E8" s="142">
        <v>441</v>
      </c>
      <c r="F8" s="14">
        <f t="shared" si="0"/>
        <v>839</v>
      </c>
      <c r="G8" s="28">
        <v>6</v>
      </c>
      <c r="H8" s="29">
        <v>9</v>
      </c>
      <c r="I8" s="29">
        <v>4</v>
      </c>
      <c r="J8" s="29">
        <v>4</v>
      </c>
      <c r="K8" s="29">
        <v>0</v>
      </c>
      <c r="L8" s="29">
        <v>1</v>
      </c>
      <c r="M8" s="30">
        <v>1</v>
      </c>
      <c r="N8" s="31">
        <v>0</v>
      </c>
    </row>
    <row r="9" spans="1:14" ht="19.8" x14ac:dyDescent="0.4">
      <c r="A9" s="164" t="s">
        <v>113</v>
      </c>
      <c r="B9" s="143">
        <v>12</v>
      </c>
      <c r="C9" s="142">
        <v>567</v>
      </c>
      <c r="D9" s="142">
        <v>479</v>
      </c>
      <c r="E9" s="142">
        <v>553</v>
      </c>
      <c r="F9" s="14">
        <f t="shared" si="0"/>
        <v>1032</v>
      </c>
      <c r="G9" s="28">
        <v>15</v>
      </c>
      <c r="H9" s="29">
        <v>7</v>
      </c>
      <c r="I9" s="29">
        <v>2</v>
      </c>
      <c r="J9" s="29">
        <v>2</v>
      </c>
      <c r="K9" s="29">
        <v>0</v>
      </c>
      <c r="L9" s="29">
        <v>2</v>
      </c>
      <c r="M9" s="30">
        <v>1</v>
      </c>
      <c r="N9" s="31">
        <v>1</v>
      </c>
    </row>
    <row r="10" spans="1:14" ht="19.8" x14ac:dyDescent="0.4">
      <c r="A10" s="164" t="s">
        <v>114</v>
      </c>
      <c r="B10" s="143">
        <v>28</v>
      </c>
      <c r="C10" s="142">
        <v>2095</v>
      </c>
      <c r="D10" s="142">
        <v>1840</v>
      </c>
      <c r="E10" s="142">
        <v>2139</v>
      </c>
      <c r="F10" s="14">
        <f t="shared" si="0"/>
        <v>3979</v>
      </c>
      <c r="G10" s="28">
        <v>36</v>
      </c>
      <c r="H10" s="29">
        <v>29</v>
      </c>
      <c r="I10" s="29">
        <v>3</v>
      </c>
      <c r="J10" s="29">
        <v>2</v>
      </c>
      <c r="K10" s="29">
        <v>2</v>
      </c>
      <c r="L10" s="29">
        <v>4</v>
      </c>
      <c r="M10" s="30">
        <v>1</v>
      </c>
      <c r="N10" s="31">
        <v>0</v>
      </c>
    </row>
    <row r="11" spans="1:14" ht="19.8" x14ac:dyDescent="0.4">
      <c r="A11" s="164" t="s">
        <v>115</v>
      </c>
      <c r="B11" s="143">
        <v>10</v>
      </c>
      <c r="C11" s="142">
        <v>293</v>
      </c>
      <c r="D11" s="142">
        <v>325</v>
      </c>
      <c r="E11" s="142">
        <v>287</v>
      </c>
      <c r="F11" s="14">
        <f t="shared" si="0"/>
        <v>612</v>
      </c>
      <c r="G11" s="28">
        <v>5</v>
      </c>
      <c r="H11" s="29">
        <v>7</v>
      </c>
      <c r="I11" s="29">
        <v>2</v>
      </c>
      <c r="J11" s="29">
        <v>3</v>
      </c>
      <c r="K11" s="29">
        <v>0</v>
      </c>
      <c r="L11" s="29">
        <v>0</v>
      </c>
      <c r="M11" s="30">
        <v>1</v>
      </c>
      <c r="N11" s="31">
        <v>0</v>
      </c>
    </row>
    <row r="12" spans="1:14" ht="19.8" x14ac:dyDescent="0.4">
      <c r="A12" s="164" t="s">
        <v>116</v>
      </c>
      <c r="B12" s="143">
        <v>11</v>
      </c>
      <c r="C12" s="142">
        <v>813</v>
      </c>
      <c r="D12" s="142">
        <v>620</v>
      </c>
      <c r="E12" s="142">
        <v>736</v>
      </c>
      <c r="F12" s="14">
        <f t="shared" si="0"/>
        <v>1356</v>
      </c>
      <c r="G12" s="28">
        <v>14</v>
      </c>
      <c r="H12" s="29">
        <v>19</v>
      </c>
      <c r="I12" s="29">
        <v>1</v>
      </c>
      <c r="J12" s="29">
        <v>5</v>
      </c>
      <c r="K12" s="29">
        <v>0</v>
      </c>
      <c r="L12" s="29">
        <v>2</v>
      </c>
      <c r="M12" s="30">
        <v>2</v>
      </c>
      <c r="N12" s="31">
        <v>0</v>
      </c>
    </row>
    <row r="13" spans="1:14" ht="19.8" x14ac:dyDescent="0.4">
      <c r="A13" s="164" t="s">
        <v>117</v>
      </c>
      <c r="B13" s="143">
        <v>13</v>
      </c>
      <c r="C13" s="142">
        <v>1311</v>
      </c>
      <c r="D13" s="142">
        <v>982</v>
      </c>
      <c r="E13" s="142">
        <v>1222</v>
      </c>
      <c r="F13" s="14">
        <f t="shared" si="0"/>
        <v>2204</v>
      </c>
      <c r="G13" s="28">
        <v>20</v>
      </c>
      <c r="H13" s="29">
        <v>12</v>
      </c>
      <c r="I13" s="29">
        <v>2</v>
      </c>
      <c r="J13" s="29">
        <v>7</v>
      </c>
      <c r="K13" s="29">
        <v>0</v>
      </c>
      <c r="L13" s="29">
        <v>1</v>
      </c>
      <c r="M13" s="30">
        <v>1</v>
      </c>
      <c r="N13" s="31">
        <v>2</v>
      </c>
    </row>
    <row r="14" spans="1:14" ht="19.8" x14ac:dyDescent="0.4">
      <c r="A14" s="164" t="s">
        <v>118</v>
      </c>
      <c r="B14" s="143">
        <v>9</v>
      </c>
      <c r="C14" s="142">
        <v>544</v>
      </c>
      <c r="D14" s="142">
        <v>398</v>
      </c>
      <c r="E14" s="142">
        <v>530</v>
      </c>
      <c r="F14" s="14">
        <f t="shared" si="0"/>
        <v>928</v>
      </c>
      <c r="G14" s="28">
        <v>7</v>
      </c>
      <c r="H14" s="29">
        <v>6</v>
      </c>
      <c r="I14" s="29">
        <v>1</v>
      </c>
      <c r="J14" s="29">
        <v>1</v>
      </c>
      <c r="K14" s="29">
        <v>0</v>
      </c>
      <c r="L14" s="29">
        <v>1</v>
      </c>
      <c r="M14" s="30">
        <v>0</v>
      </c>
      <c r="N14" s="31">
        <v>0</v>
      </c>
    </row>
    <row r="15" spans="1:14" ht="19.8" x14ac:dyDescent="0.4">
      <c r="A15" s="164" t="s">
        <v>119</v>
      </c>
      <c r="B15" s="143">
        <v>10</v>
      </c>
      <c r="C15" s="142">
        <v>579</v>
      </c>
      <c r="D15" s="142">
        <v>521</v>
      </c>
      <c r="E15" s="142">
        <v>590</v>
      </c>
      <c r="F15" s="14">
        <f t="shared" si="0"/>
        <v>1111</v>
      </c>
      <c r="G15" s="28">
        <v>4</v>
      </c>
      <c r="H15" s="29">
        <v>10</v>
      </c>
      <c r="I15" s="29">
        <v>1</v>
      </c>
      <c r="J15" s="29">
        <v>1</v>
      </c>
      <c r="K15" s="29">
        <v>0</v>
      </c>
      <c r="L15" s="29">
        <v>0</v>
      </c>
      <c r="M15" s="30">
        <v>1</v>
      </c>
      <c r="N15" s="31">
        <v>0</v>
      </c>
    </row>
    <row r="16" spans="1:14" ht="19.8" x14ac:dyDescent="0.4">
      <c r="A16" s="164" t="s">
        <v>120</v>
      </c>
      <c r="B16" s="143">
        <v>13</v>
      </c>
      <c r="C16" s="142">
        <v>648</v>
      </c>
      <c r="D16" s="142">
        <v>628</v>
      </c>
      <c r="E16" s="142">
        <v>524</v>
      </c>
      <c r="F16" s="14">
        <f t="shared" si="0"/>
        <v>1152</v>
      </c>
      <c r="G16" s="28">
        <v>1</v>
      </c>
      <c r="H16" s="29">
        <v>6</v>
      </c>
      <c r="I16" s="29">
        <v>15</v>
      </c>
      <c r="J16" s="29">
        <v>0</v>
      </c>
      <c r="K16" s="29">
        <v>0</v>
      </c>
      <c r="L16" s="29">
        <v>2</v>
      </c>
      <c r="M16" s="30">
        <v>0</v>
      </c>
      <c r="N16" s="31">
        <v>0</v>
      </c>
    </row>
    <row r="17" spans="1:16" ht="19.8" x14ac:dyDescent="0.4">
      <c r="A17" s="164" t="s">
        <v>121</v>
      </c>
      <c r="B17" s="143">
        <v>9</v>
      </c>
      <c r="C17" s="142">
        <v>548</v>
      </c>
      <c r="D17" s="142">
        <v>483</v>
      </c>
      <c r="E17" s="142">
        <v>510</v>
      </c>
      <c r="F17" s="14">
        <f t="shared" si="0"/>
        <v>993</v>
      </c>
      <c r="G17" s="28">
        <v>7</v>
      </c>
      <c r="H17" s="29">
        <v>3</v>
      </c>
      <c r="I17" s="29">
        <v>6</v>
      </c>
      <c r="J17" s="29">
        <v>4</v>
      </c>
      <c r="K17" s="29">
        <v>0</v>
      </c>
      <c r="L17" s="29">
        <v>2</v>
      </c>
      <c r="M17" s="30">
        <v>0</v>
      </c>
      <c r="N17" s="31">
        <v>0</v>
      </c>
    </row>
    <row r="18" spans="1:16" ht="19.8" x14ac:dyDescent="0.4">
      <c r="A18" s="164" t="s">
        <v>122</v>
      </c>
      <c r="B18" s="143">
        <v>18</v>
      </c>
      <c r="C18" s="142">
        <v>797</v>
      </c>
      <c r="D18" s="142">
        <v>692</v>
      </c>
      <c r="E18" s="142">
        <v>862</v>
      </c>
      <c r="F18" s="14">
        <f t="shared" si="0"/>
        <v>1554</v>
      </c>
      <c r="G18" s="28">
        <v>13</v>
      </c>
      <c r="H18" s="29">
        <v>12</v>
      </c>
      <c r="I18" s="29">
        <v>2</v>
      </c>
      <c r="J18" s="29">
        <v>0</v>
      </c>
      <c r="K18" s="29">
        <v>0</v>
      </c>
      <c r="L18" s="29">
        <v>1</v>
      </c>
      <c r="M18" s="30">
        <v>1</v>
      </c>
      <c r="N18" s="31">
        <v>0</v>
      </c>
    </row>
    <row r="19" spans="1:16" ht="19.8" x14ac:dyDescent="0.4">
      <c r="A19" s="164" t="s">
        <v>123</v>
      </c>
      <c r="B19" s="143">
        <v>11</v>
      </c>
      <c r="C19" s="142">
        <v>1156</v>
      </c>
      <c r="D19" s="142">
        <v>775</v>
      </c>
      <c r="E19" s="142">
        <v>967</v>
      </c>
      <c r="F19" s="14">
        <f t="shared" si="0"/>
        <v>1742</v>
      </c>
      <c r="G19" s="28">
        <v>26</v>
      </c>
      <c r="H19" s="29">
        <v>16</v>
      </c>
      <c r="I19" s="29">
        <v>2</v>
      </c>
      <c r="J19" s="29">
        <v>3</v>
      </c>
      <c r="K19" s="29">
        <v>0</v>
      </c>
      <c r="L19" s="29">
        <v>0</v>
      </c>
      <c r="M19" s="30">
        <v>0</v>
      </c>
      <c r="N19" s="31">
        <v>1</v>
      </c>
    </row>
    <row r="20" spans="1:16" ht="19.8" x14ac:dyDescent="0.4">
      <c r="A20" s="164" t="s">
        <v>124</v>
      </c>
      <c r="B20" s="143">
        <v>9</v>
      </c>
      <c r="C20" s="142">
        <v>556</v>
      </c>
      <c r="D20" s="142">
        <v>481</v>
      </c>
      <c r="E20" s="142">
        <v>547</v>
      </c>
      <c r="F20" s="14">
        <f t="shared" si="0"/>
        <v>1028</v>
      </c>
      <c r="G20" s="28">
        <v>8</v>
      </c>
      <c r="H20" s="29">
        <v>11</v>
      </c>
      <c r="I20" s="29">
        <v>0</v>
      </c>
      <c r="J20" s="29">
        <v>0</v>
      </c>
      <c r="K20" s="29">
        <v>0</v>
      </c>
      <c r="L20" s="29">
        <v>0</v>
      </c>
      <c r="M20" s="30">
        <v>0</v>
      </c>
      <c r="N20" s="31">
        <v>0</v>
      </c>
    </row>
    <row r="21" spans="1:16" ht="19.8" x14ac:dyDescent="0.4">
      <c r="A21" s="164" t="s">
        <v>125</v>
      </c>
      <c r="B21" s="143">
        <v>19</v>
      </c>
      <c r="C21" s="142">
        <v>993</v>
      </c>
      <c r="D21" s="142">
        <v>854</v>
      </c>
      <c r="E21" s="142">
        <v>986</v>
      </c>
      <c r="F21" s="14">
        <f t="shared" si="0"/>
        <v>1840</v>
      </c>
      <c r="G21" s="28">
        <v>11</v>
      </c>
      <c r="H21" s="29">
        <v>11</v>
      </c>
      <c r="I21" s="29">
        <v>0</v>
      </c>
      <c r="J21" s="29">
        <v>1</v>
      </c>
      <c r="K21" s="29">
        <v>2</v>
      </c>
      <c r="L21" s="29">
        <v>1</v>
      </c>
      <c r="M21" s="30">
        <v>0</v>
      </c>
      <c r="N21" s="31">
        <v>0</v>
      </c>
    </row>
    <row r="22" spans="1:16" ht="19.8" x14ac:dyDescent="0.4">
      <c r="A22" s="164" t="s">
        <v>126</v>
      </c>
      <c r="B22" s="143">
        <v>13</v>
      </c>
      <c r="C22" s="142">
        <v>562</v>
      </c>
      <c r="D22" s="142">
        <v>500</v>
      </c>
      <c r="E22" s="142">
        <v>568</v>
      </c>
      <c r="F22" s="14">
        <f t="shared" si="0"/>
        <v>1068</v>
      </c>
      <c r="G22" s="28">
        <v>4</v>
      </c>
      <c r="H22" s="29">
        <v>7</v>
      </c>
      <c r="I22" s="29">
        <v>3</v>
      </c>
      <c r="J22" s="29">
        <v>2</v>
      </c>
      <c r="K22" s="29">
        <v>0</v>
      </c>
      <c r="L22" s="29">
        <v>1</v>
      </c>
      <c r="M22" s="30">
        <v>0</v>
      </c>
      <c r="N22" s="31">
        <v>0</v>
      </c>
      <c r="O22" s="26"/>
      <c r="P22" s="26"/>
    </row>
    <row r="23" spans="1:16" ht="19.8" x14ac:dyDescent="0.4">
      <c r="A23" s="164" t="s">
        <v>127</v>
      </c>
      <c r="B23" s="143">
        <v>14</v>
      </c>
      <c r="C23" s="142">
        <v>569</v>
      </c>
      <c r="D23" s="142">
        <v>455</v>
      </c>
      <c r="E23" s="142">
        <v>569</v>
      </c>
      <c r="F23" s="14">
        <f t="shared" si="0"/>
        <v>1024</v>
      </c>
      <c r="G23" s="28">
        <v>9</v>
      </c>
      <c r="H23" s="29">
        <v>7</v>
      </c>
      <c r="I23" s="29">
        <v>2</v>
      </c>
      <c r="J23" s="29">
        <v>6</v>
      </c>
      <c r="K23" s="29">
        <v>1</v>
      </c>
      <c r="L23" s="29">
        <v>0</v>
      </c>
      <c r="M23" s="30">
        <v>0</v>
      </c>
      <c r="N23" s="31">
        <v>0</v>
      </c>
    </row>
    <row r="24" spans="1:16" ht="19.8" x14ac:dyDescent="0.4">
      <c r="A24" s="164" t="s">
        <v>128</v>
      </c>
      <c r="B24" s="143">
        <v>16</v>
      </c>
      <c r="C24" s="142">
        <v>599</v>
      </c>
      <c r="D24" s="142">
        <v>531</v>
      </c>
      <c r="E24" s="142">
        <v>625</v>
      </c>
      <c r="F24" s="14">
        <f t="shared" si="0"/>
        <v>1156</v>
      </c>
      <c r="G24" s="28">
        <v>5</v>
      </c>
      <c r="H24" s="29">
        <v>10</v>
      </c>
      <c r="I24" s="29">
        <v>3</v>
      </c>
      <c r="J24" s="29">
        <v>3</v>
      </c>
      <c r="K24" s="29">
        <v>0</v>
      </c>
      <c r="L24" s="29">
        <v>0</v>
      </c>
      <c r="M24" s="30">
        <v>1</v>
      </c>
      <c r="N24" s="31">
        <v>1</v>
      </c>
    </row>
    <row r="25" spans="1:16" ht="19.8" x14ac:dyDescent="0.4">
      <c r="A25" s="163" t="s">
        <v>98</v>
      </c>
      <c r="B25" s="14">
        <f t="shared" ref="B25:N25" si="1">SUM(B5:B24)</f>
        <v>258</v>
      </c>
      <c r="C25" s="14">
        <f t="shared" si="1"/>
        <v>15335</v>
      </c>
      <c r="D25" s="14">
        <f t="shared" si="1"/>
        <v>12852</v>
      </c>
      <c r="E25" s="14">
        <f t="shared" si="1"/>
        <v>14785</v>
      </c>
      <c r="F25" s="14">
        <f t="shared" si="1"/>
        <v>27637</v>
      </c>
      <c r="G25" s="14">
        <f t="shared" si="1"/>
        <v>231</v>
      </c>
      <c r="H25" s="14">
        <f t="shared" si="1"/>
        <v>210</v>
      </c>
      <c r="I25" s="29">
        <f>SUM(I5:I24)</f>
        <v>56</v>
      </c>
      <c r="J25" s="14">
        <f t="shared" si="1"/>
        <v>56</v>
      </c>
      <c r="K25" s="14">
        <f t="shared" si="1"/>
        <v>6</v>
      </c>
      <c r="L25" s="14">
        <f t="shared" si="1"/>
        <v>20</v>
      </c>
      <c r="M25" s="15">
        <f t="shared" si="1"/>
        <v>10</v>
      </c>
      <c r="N25" s="18">
        <f t="shared" si="1"/>
        <v>6</v>
      </c>
    </row>
    <row r="26" spans="1:16" s="2" customFormat="1" ht="26.25" customHeight="1" x14ac:dyDescent="0.4">
      <c r="A26" s="175" t="s">
        <v>8</v>
      </c>
      <c r="B26" s="176"/>
      <c r="C26" s="45">
        <f>C25</f>
        <v>15335</v>
      </c>
      <c r="D26" s="45" t="s">
        <v>0</v>
      </c>
      <c r="E26" s="45" t="s">
        <v>9</v>
      </c>
      <c r="F26" s="45"/>
      <c r="G26" s="45">
        <f>F25</f>
        <v>27637</v>
      </c>
      <c r="H26" s="45" t="s">
        <v>10</v>
      </c>
      <c r="I26" s="45"/>
      <c r="J26" s="45"/>
      <c r="K26" s="45" t="s">
        <v>130</v>
      </c>
      <c r="L26" s="45"/>
      <c r="M26" s="52"/>
      <c r="N26" s="53"/>
    </row>
    <row r="27" spans="1:16" s="2" customFormat="1" ht="26.25" customHeight="1" x14ac:dyDescent="0.4">
      <c r="A27" s="175" t="s">
        <v>96</v>
      </c>
      <c r="B27" s="176"/>
      <c r="C27" s="46" t="str">
        <f ca="1">INDIRECT(H27,TRUE)</f>
        <v>新生</v>
      </c>
      <c r="D27" s="123" t="s">
        <v>89</v>
      </c>
      <c r="E27" s="124">
        <f>MAX(C5:C24)</f>
        <v>2095</v>
      </c>
      <c r="F27" s="125">
        <f>MAX(F5:F24)</f>
        <v>3979</v>
      </c>
      <c r="G27" s="71"/>
      <c r="H27" s="128" t="str">
        <f>ADDRESS(MATCH(MAX(F5:F24),F5:F24,0)+4,1)</f>
        <v>$A$10</v>
      </c>
      <c r="I27" s="71"/>
      <c r="J27" s="71"/>
      <c r="K27" s="71"/>
      <c r="L27" s="71"/>
      <c r="M27" s="121"/>
      <c r="N27" s="122"/>
    </row>
    <row r="28" spans="1:16" s="2" customFormat="1" ht="26.25" customHeight="1" x14ac:dyDescent="0.4">
      <c r="A28" s="175" t="s">
        <v>97</v>
      </c>
      <c r="B28" s="176"/>
      <c r="C28" s="129" t="str">
        <f ca="1">INDIRECT(H28,TRUE)</f>
        <v>後金</v>
      </c>
      <c r="D28" s="130" t="s">
        <v>89</v>
      </c>
      <c r="E28" s="126">
        <f>MIN(C5:C24)</f>
        <v>293</v>
      </c>
      <c r="F28" s="127">
        <f>MIN(F5:F24)</f>
        <v>612</v>
      </c>
      <c r="G28" s="71"/>
      <c r="H28" s="128" t="str">
        <f>ADDRESS(MATCH(MIN(F5:F24),F5:F24,0)+4,1)</f>
        <v>$A$11</v>
      </c>
      <c r="I28" s="71"/>
      <c r="J28" s="71"/>
      <c r="K28" s="71"/>
      <c r="L28" s="71"/>
      <c r="M28" s="121"/>
      <c r="N28" s="122"/>
    </row>
    <row r="29" spans="1:16" s="3" customFormat="1" ht="24.9" customHeight="1" x14ac:dyDescent="0.4">
      <c r="A29" s="195" t="s">
        <v>11</v>
      </c>
      <c r="B29" s="226"/>
      <c r="C29" s="214">
        <v>180</v>
      </c>
      <c r="D29" s="217" t="s">
        <v>10</v>
      </c>
      <c r="E29" s="71" t="s">
        <v>12</v>
      </c>
      <c r="F29" s="71"/>
      <c r="G29" s="71">
        <v>95</v>
      </c>
      <c r="H29" s="71" t="s">
        <v>10</v>
      </c>
      <c r="I29" s="71"/>
      <c r="J29" s="71"/>
      <c r="K29" s="64"/>
      <c r="L29" s="64"/>
      <c r="M29" s="65"/>
      <c r="N29" s="66"/>
    </row>
    <row r="30" spans="1:16" s="3" customFormat="1" ht="24.9" customHeight="1" x14ac:dyDescent="0.4">
      <c r="A30" s="227"/>
      <c r="B30" s="228"/>
      <c r="C30" s="215"/>
      <c r="D30" s="218"/>
      <c r="E30" s="149" t="s">
        <v>13</v>
      </c>
      <c r="F30" s="149"/>
      <c r="G30" s="149">
        <v>85</v>
      </c>
      <c r="H30" s="149" t="s">
        <v>148</v>
      </c>
      <c r="I30" s="149"/>
      <c r="J30" s="149"/>
      <c r="K30" s="169"/>
      <c r="L30" s="169"/>
      <c r="M30" s="170"/>
      <c r="N30" s="171"/>
    </row>
    <row r="31" spans="1:16" s="4" customFormat="1" ht="24.9" customHeight="1" x14ac:dyDescent="0.4">
      <c r="A31" s="229"/>
      <c r="B31" s="230"/>
      <c r="C31" s="216"/>
      <c r="D31" s="219"/>
      <c r="E31" s="72" t="s">
        <v>145</v>
      </c>
      <c r="F31" s="72"/>
      <c r="G31" s="72">
        <v>0</v>
      </c>
      <c r="H31" s="72" t="s">
        <v>10</v>
      </c>
      <c r="I31" s="72"/>
      <c r="J31" s="72"/>
      <c r="K31" s="73"/>
      <c r="L31" s="73"/>
      <c r="M31" s="74"/>
      <c r="N31" s="75"/>
    </row>
    <row r="32" spans="1:16" s="4" customFormat="1" ht="24.9" customHeight="1" x14ac:dyDescent="0.4">
      <c r="A32" s="195" t="s">
        <v>17</v>
      </c>
      <c r="B32" s="196"/>
      <c r="C32" s="199">
        <f>K25</f>
        <v>6</v>
      </c>
      <c r="D32" s="199" t="s">
        <v>10</v>
      </c>
      <c r="E32" s="149" t="s">
        <v>99</v>
      </c>
      <c r="F32" s="71"/>
      <c r="G32" s="71"/>
      <c r="H32" s="71"/>
      <c r="I32" s="71"/>
      <c r="J32" s="71"/>
      <c r="K32" s="150"/>
      <c r="L32" s="150"/>
      <c r="M32" s="151"/>
      <c r="N32" s="152"/>
    </row>
    <row r="33" spans="1:14" s="5" customFormat="1" ht="24.9" customHeight="1" x14ac:dyDescent="0.4">
      <c r="A33" s="231"/>
      <c r="B33" s="232"/>
      <c r="C33" s="233"/>
      <c r="D33" s="233"/>
      <c r="E33" s="54" t="s">
        <v>139</v>
      </c>
      <c r="F33" s="147"/>
      <c r="G33" s="147"/>
      <c r="H33" s="147"/>
      <c r="I33" s="147"/>
      <c r="J33" s="147"/>
      <c r="K33" s="147"/>
      <c r="L33" s="147"/>
      <c r="M33" s="147"/>
      <c r="N33" s="148"/>
    </row>
    <row r="34" spans="1:14" s="6" customFormat="1" ht="26.25" customHeight="1" x14ac:dyDescent="0.4">
      <c r="A34" s="175" t="s">
        <v>15</v>
      </c>
      <c r="B34" s="176"/>
      <c r="C34" s="45">
        <f>L25</f>
        <v>20</v>
      </c>
      <c r="D34" s="45" t="s">
        <v>10</v>
      </c>
      <c r="E34" s="45"/>
      <c r="F34" s="45"/>
      <c r="G34" s="46"/>
      <c r="H34" s="45"/>
      <c r="I34" s="45"/>
      <c r="J34" s="45"/>
      <c r="K34" s="47"/>
      <c r="L34" s="47"/>
      <c r="M34" s="48"/>
      <c r="N34" s="49"/>
    </row>
    <row r="35" spans="1:14" s="7" customFormat="1" ht="26.25" customHeight="1" x14ac:dyDescent="0.4">
      <c r="A35" s="175" t="s">
        <v>14</v>
      </c>
      <c r="B35" s="176"/>
      <c r="C35" s="45">
        <f>M25</f>
        <v>10</v>
      </c>
      <c r="D35" s="45" t="s">
        <v>24</v>
      </c>
      <c r="E35" s="45" t="s">
        <v>100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8" customFormat="1" ht="26.25" customHeight="1" x14ac:dyDescent="0.4">
      <c r="A36" s="224" t="s">
        <v>108</v>
      </c>
      <c r="B36" s="225"/>
      <c r="C36" s="45">
        <f>N25</f>
        <v>6</v>
      </c>
      <c r="D36" s="45" t="s">
        <v>24</v>
      </c>
      <c r="E36" s="45" t="s">
        <v>169</v>
      </c>
      <c r="F36" s="45"/>
      <c r="G36" s="45"/>
      <c r="H36" s="45"/>
      <c r="I36" s="45"/>
      <c r="J36" s="45"/>
      <c r="K36" s="47"/>
      <c r="L36" s="47"/>
      <c r="M36" s="48"/>
      <c r="N36" s="49"/>
    </row>
    <row r="37" spans="1:14" s="6" customFormat="1" ht="26.25" customHeight="1" x14ac:dyDescent="0.4">
      <c r="A37" s="175" t="s">
        <v>95</v>
      </c>
      <c r="B37" s="176"/>
      <c r="C37" s="45">
        <f>G25</f>
        <v>231</v>
      </c>
      <c r="D37" s="45" t="s">
        <v>10</v>
      </c>
      <c r="E37" s="45" t="s">
        <v>16</v>
      </c>
      <c r="F37" s="45"/>
      <c r="G37" s="45">
        <f>H25</f>
        <v>210</v>
      </c>
      <c r="H37" s="45" t="s">
        <v>10</v>
      </c>
      <c r="I37" s="45"/>
      <c r="J37" s="45"/>
      <c r="K37" s="47"/>
      <c r="L37" s="47"/>
      <c r="M37" s="48"/>
      <c r="N37" s="49"/>
    </row>
    <row r="38" spans="1:14" s="9" customFormat="1" ht="26.25" customHeight="1" thickBot="1" x14ac:dyDescent="0.45">
      <c r="A38" s="222" t="str">
        <f>IF(C38&gt;0," 本月戶數增加","本月戶數減少")</f>
        <v xml:space="preserve"> 本月戶數增加</v>
      </c>
      <c r="B38" s="223"/>
      <c r="C38" s="56">
        <f>C25-'11506'!C25</f>
        <v>49</v>
      </c>
      <c r="D38" s="58" t="str">
        <f>IF(E38&gt;0,"男增加","男減少")</f>
        <v>男增加</v>
      </c>
      <c r="E38" s="57">
        <f>D25-'11502'!D25</f>
        <v>9</v>
      </c>
      <c r="F38" s="58" t="str">
        <f>IF(G38&gt;0,"女增加","女減少")</f>
        <v>女減少</v>
      </c>
      <c r="G38" s="57">
        <f>E25-'11502'!E25</f>
        <v>-2</v>
      </c>
      <c r="H38" s="59"/>
      <c r="I38" s="223" t="str">
        <f>IF(K38&gt;0,"總人口數增加","總人口數減少")</f>
        <v>總人口數增加</v>
      </c>
      <c r="J38" s="223"/>
      <c r="K38" s="57">
        <f>F25-'11502'!F25</f>
        <v>7</v>
      </c>
      <c r="L38" s="59"/>
      <c r="M38" s="60"/>
      <c r="N38" s="61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8:J38"/>
    <mergeCell ref="A29:B31"/>
    <mergeCell ref="C29:C31"/>
    <mergeCell ref="D29:D31"/>
    <mergeCell ref="A32:B33"/>
    <mergeCell ref="C32:C33"/>
    <mergeCell ref="D32:D33"/>
    <mergeCell ref="A34:B34"/>
    <mergeCell ref="A35:B35"/>
    <mergeCell ref="A36:B36"/>
    <mergeCell ref="A37:B37"/>
    <mergeCell ref="A38:B38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8"/>
  <sheetViews>
    <sheetView workbookViewId="0">
      <pane ySplit="4" topLeftCell="A38" activePane="bottomLeft" state="frozen"/>
      <selection pane="bottomLeft" activeCell="C38" sqref="C38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4" ht="28.5" customHeight="1" thickBot="1" x14ac:dyDescent="0.35">
      <c r="J2" s="20"/>
      <c r="K2" s="239" t="s">
        <v>150</v>
      </c>
      <c r="L2" s="239"/>
      <c r="M2" s="239"/>
      <c r="N2" s="239"/>
    </row>
    <row r="3" spans="1:14" ht="19.8" x14ac:dyDescent="0.4">
      <c r="A3" s="240" t="s">
        <v>81</v>
      </c>
      <c r="B3" s="241" t="s">
        <v>82</v>
      </c>
      <c r="C3" s="241" t="s">
        <v>25</v>
      </c>
      <c r="D3" s="139" t="s">
        <v>10</v>
      </c>
      <c r="E3" s="140" t="s">
        <v>91</v>
      </c>
      <c r="F3" s="141" t="s">
        <v>92</v>
      </c>
      <c r="G3" s="241" t="s">
        <v>26</v>
      </c>
      <c r="H3" s="241" t="s">
        <v>27</v>
      </c>
      <c r="I3" s="241" t="s">
        <v>28</v>
      </c>
      <c r="J3" s="241" t="s">
        <v>29</v>
      </c>
      <c r="K3" s="241" t="s">
        <v>30</v>
      </c>
      <c r="L3" s="241" t="s">
        <v>31</v>
      </c>
      <c r="M3" s="242" t="s">
        <v>106</v>
      </c>
      <c r="N3" s="243" t="s">
        <v>107</v>
      </c>
    </row>
    <row r="4" spans="1:14" s="1" customFormat="1" ht="19.8" x14ac:dyDescent="0.4">
      <c r="A4" s="221"/>
      <c r="B4" s="213"/>
      <c r="C4" s="213"/>
      <c r="D4" s="13" t="s">
        <v>32</v>
      </c>
      <c r="E4" s="13" t="s">
        <v>33</v>
      </c>
      <c r="F4" s="13" t="s">
        <v>83</v>
      </c>
      <c r="G4" s="213"/>
      <c r="H4" s="213"/>
      <c r="I4" s="213"/>
      <c r="J4" s="213"/>
      <c r="K4" s="213"/>
      <c r="L4" s="213"/>
      <c r="M4" s="235"/>
      <c r="N4" s="237"/>
    </row>
    <row r="5" spans="1:14" ht="19.8" x14ac:dyDescent="0.4">
      <c r="A5" s="164" t="s">
        <v>109</v>
      </c>
      <c r="B5" s="142">
        <v>9</v>
      </c>
      <c r="C5" s="142">
        <v>605</v>
      </c>
      <c r="D5" s="142">
        <v>491</v>
      </c>
      <c r="E5" s="142">
        <v>542</v>
      </c>
      <c r="F5" s="15">
        <f t="shared" ref="F5:F24" si="0">SUM(D5:E5)</f>
        <v>1033</v>
      </c>
      <c r="G5" s="28">
        <v>8</v>
      </c>
      <c r="H5" s="29">
        <v>4</v>
      </c>
      <c r="I5" s="29">
        <v>0</v>
      </c>
      <c r="J5" s="29">
        <v>3</v>
      </c>
      <c r="K5" s="29">
        <v>1</v>
      </c>
      <c r="L5" s="29">
        <v>1</v>
      </c>
      <c r="M5" s="30">
        <v>2</v>
      </c>
      <c r="N5" s="31">
        <v>1</v>
      </c>
    </row>
    <row r="6" spans="1:14" ht="19.8" x14ac:dyDescent="0.4">
      <c r="A6" s="164" t="s">
        <v>110</v>
      </c>
      <c r="B6" s="143">
        <v>9</v>
      </c>
      <c r="C6" s="142">
        <v>931</v>
      </c>
      <c r="D6" s="142">
        <v>722</v>
      </c>
      <c r="E6" s="142">
        <v>874</v>
      </c>
      <c r="F6" s="15">
        <f t="shared" si="0"/>
        <v>1596</v>
      </c>
      <c r="G6" s="28">
        <v>9</v>
      </c>
      <c r="H6" s="29">
        <v>7</v>
      </c>
      <c r="I6" s="29">
        <v>1</v>
      </c>
      <c r="J6" s="29">
        <v>4</v>
      </c>
      <c r="K6" s="29">
        <v>1</v>
      </c>
      <c r="L6" s="29">
        <v>0</v>
      </c>
      <c r="M6" s="30">
        <v>1</v>
      </c>
      <c r="N6" s="31">
        <v>0</v>
      </c>
    </row>
    <row r="7" spans="1:14" ht="19.8" x14ac:dyDescent="0.4">
      <c r="A7" s="164" t="s">
        <v>111</v>
      </c>
      <c r="B7" s="143">
        <v>17</v>
      </c>
      <c r="C7" s="142">
        <v>729</v>
      </c>
      <c r="D7" s="142">
        <v>677</v>
      </c>
      <c r="E7" s="142">
        <v>723</v>
      </c>
      <c r="F7" s="15">
        <f t="shared" si="0"/>
        <v>1400</v>
      </c>
      <c r="G7" s="28">
        <v>8</v>
      </c>
      <c r="H7" s="29">
        <v>3</v>
      </c>
      <c r="I7" s="29">
        <v>3</v>
      </c>
      <c r="J7" s="29">
        <v>1</v>
      </c>
      <c r="K7" s="29">
        <v>3</v>
      </c>
      <c r="L7" s="29">
        <v>1</v>
      </c>
      <c r="M7" s="30">
        <v>0</v>
      </c>
      <c r="N7" s="31">
        <v>0</v>
      </c>
    </row>
    <row r="8" spans="1:14" ht="19.8" x14ac:dyDescent="0.4">
      <c r="A8" s="164" t="s">
        <v>112</v>
      </c>
      <c r="B8" s="143">
        <v>8</v>
      </c>
      <c r="C8" s="142">
        <v>442</v>
      </c>
      <c r="D8" s="142">
        <v>398</v>
      </c>
      <c r="E8" s="142">
        <v>441</v>
      </c>
      <c r="F8" s="15">
        <f t="shared" si="0"/>
        <v>839</v>
      </c>
      <c r="G8" s="28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4" t="s">
        <v>113</v>
      </c>
      <c r="B9" s="143">
        <v>12</v>
      </c>
      <c r="C9" s="142">
        <v>565</v>
      </c>
      <c r="D9" s="142">
        <v>477</v>
      </c>
      <c r="E9" s="142">
        <v>553</v>
      </c>
      <c r="F9" s="15">
        <f t="shared" si="0"/>
        <v>1030</v>
      </c>
      <c r="G9" s="28">
        <v>2</v>
      </c>
      <c r="H9" s="29">
        <v>3</v>
      </c>
      <c r="I9" s="29">
        <v>0</v>
      </c>
      <c r="J9" s="29">
        <v>1</v>
      </c>
      <c r="K9" s="29">
        <v>0</v>
      </c>
      <c r="L9" s="29">
        <v>0</v>
      </c>
      <c r="M9" s="30">
        <v>0</v>
      </c>
      <c r="N9" s="31">
        <v>0</v>
      </c>
    </row>
    <row r="10" spans="1:14" ht="19.8" x14ac:dyDescent="0.4">
      <c r="A10" s="164" t="s">
        <v>114</v>
      </c>
      <c r="B10" s="143">
        <v>28</v>
      </c>
      <c r="C10" s="142">
        <v>2094</v>
      </c>
      <c r="D10" s="142">
        <v>1836</v>
      </c>
      <c r="E10" s="142">
        <v>2149</v>
      </c>
      <c r="F10" s="15">
        <f t="shared" si="0"/>
        <v>3985</v>
      </c>
      <c r="G10" s="28">
        <v>27</v>
      </c>
      <c r="H10" s="29">
        <v>21</v>
      </c>
      <c r="I10" s="29">
        <v>3</v>
      </c>
      <c r="J10" s="29">
        <v>3</v>
      </c>
      <c r="K10" s="29">
        <v>2</v>
      </c>
      <c r="L10" s="29">
        <v>2</v>
      </c>
      <c r="M10" s="30">
        <v>1</v>
      </c>
      <c r="N10" s="31">
        <v>0</v>
      </c>
    </row>
    <row r="11" spans="1:14" ht="19.8" x14ac:dyDescent="0.4">
      <c r="A11" s="164" t="s">
        <v>115</v>
      </c>
      <c r="B11" s="143">
        <v>10</v>
      </c>
      <c r="C11" s="142">
        <v>292</v>
      </c>
      <c r="D11" s="142">
        <v>324</v>
      </c>
      <c r="E11" s="142">
        <v>285</v>
      </c>
      <c r="F11" s="15">
        <f t="shared" si="0"/>
        <v>609</v>
      </c>
      <c r="G11" s="28">
        <v>1</v>
      </c>
      <c r="H11" s="29">
        <v>2</v>
      </c>
      <c r="I11" s="29">
        <v>0</v>
      </c>
      <c r="J11" s="29">
        <v>0</v>
      </c>
      <c r="K11" s="29">
        <v>0</v>
      </c>
      <c r="L11" s="29">
        <v>2</v>
      </c>
      <c r="M11" s="30">
        <v>0</v>
      </c>
      <c r="N11" s="31">
        <v>0</v>
      </c>
    </row>
    <row r="12" spans="1:14" ht="19.8" x14ac:dyDescent="0.4">
      <c r="A12" s="164" t="s">
        <v>116</v>
      </c>
      <c r="B12" s="143">
        <v>11</v>
      </c>
      <c r="C12" s="142">
        <v>812</v>
      </c>
      <c r="D12" s="142">
        <v>622</v>
      </c>
      <c r="E12" s="142">
        <v>730</v>
      </c>
      <c r="F12" s="15">
        <f t="shared" si="0"/>
        <v>1352</v>
      </c>
      <c r="G12" s="28">
        <v>5</v>
      </c>
      <c r="H12" s="29">
        <v>12</v>
      </c>
      <c r="I12" s="29">
        <v>4</v>
      </c>
      <c r="J12" s="29">
        <v>1</v>
      </c>
      <c r="K12" s="29">
        <v>1</v>
      </c>
      <c r="L12" s="29">
        <v>1</v>
      </c>
      <c r="M12" s="30">
        <v>0</v>
      </c>
      <c r="N12" s="31">
        <v>0</v>
      </c>
    </row>
    <row r="13" spans="1:14" ht="19.8" x14ac:dyDescent="0.4">
      <c r="A13" s="164" t="s">
        <v>117</v>
      </c>
      <c r="B13" s="143">
        <v>13</v>
      </c>
      <c r="C13" s="142">
        <v>1316</v>
      </c>
      <c r="D13" s="142">
        <v>986</v>
      </c>
      <c r="E13" s="142">
        <v>1224</v>
      </c>
      <c r="F13" s="15">
        <f t="shared" si="0"/>
        <v>2210</v>
      </c>
      <c r="G13" s="28">
        <v>18</v>
      </c>
      <c r="H13" s="29">
        <v>11</v>
      </c>
      <c r="I13" s="29">
        <v>3</v>
      </c>
      <c r="J13" s="29">
        <v>3</v>
      </c>
      <c r="K13" s="29">
        <v>2</v>
      </c>
      <c r="L13" s="29">
        <v>3</v>
      </c>
      <c r="M13" s="30">
        <v>1</v>
      </c>
      <c r="N13" s="31">
        <v>0</v>
      </c>
    </row>
    <row r="14" spans="1:14" ht="19.8" x14ac:dyDescent="0.4">
      <c r="A14" s="164" t="s">
        <v>118</v>
      </c>
      <c r="B14" s="143">
        <v>9</v>
      </c>
      <c r="C14" s="142">
        <v>543</v>
      </c>
      <c r="D14" s="142">
        <v>400</v>
      </c>
      <c r="E14" s="142">
        <v>530</v>
      </c>
      <c r="F14" s="15">
        <f t="shared" si="0"/>
        <v>930</v>
      </c>
      <c r="G14" s="28">
        <v>13</v>
      </c>
      <c r="H14" s="29">
        <v>10</v>
      </c>
      <c r="I14" s="29">
        <v>0</v>
      </c>
      <c r="J14" s="29">
        <v>0</v>
      </c>
      <c r="K14" s="29">
        <v>1</v>
      </c>
      <c r="L14" s="29">
        <v>2</v>
      </c>
      <c r="M14" s="30">
        <v>0</v>
      </c>
      <c r="N14" s="31">
        <v>0</v>
      </c>
    </row>
    <row r="15" spans="1:14" ht="19.8" x14ac:dyDescent="0.4">
      <c r="A15" s="164" t="s">
        <v>119</v>
      </c>
      <c r="B15" s="143">
        <v>10</v>
      </c>
      <c r="C15" s="142">
        <v>577</v>
      </c>
      <c r="D15" s="142">
        <v>523</v>
      </c>
      <c r="E15" s="142">
        <v>587</v>
      </c>
      <c r="F15" s="15">
        <f t="shared" si="0"/>
        <v>1110</v>
      </c>
      <c r="G15" s="28">
        <v>2</v>
      </c>
      <c r="H15" s="29">
        <v>3</v>
      </c>
      <c r="I15" s="29">
        <v>0</v>
      </c>
      <c r="J15" s="29">
        <v>0</v>
      </c>
      <c r="K15" s="29">
        <v>1</v>
      </c>
      <c r="L15" s="29">
        <v>1</v>
      </c>
      <c r="M15" s="30">
        <v>0</v>
      </c>
      <c r="N15" s="31">
        <v>0</v>
      </c>
    </row>
    <row r="16" spans="1:14" ht="19.8" x14ac:dyDescent="0.4">
      <c r="A16" s="164" t="s">
        <v>120</v>
      </c>
      <c r="B16" s="143">
        <v>13</v>
      </c>
      <c r="C16" s="142">
        <v>640</v>
      </c>
      <c r="D16" s="142">
        <v>625</v>
      </c>
      <c r="E16" s="142">
        <v>514</v>
      </c>
      <c r="F16" s="15">
        <f t="shared" si="0"/>
        <v>1139</v>
      </c>
      <c r="G16" s="28">
        <v>1</v>
      </c>
      <c r="H16" s="29">
        <v>9</v>
      </c>
      <c r="I16" s="29">
        <v>2</v>
      </c>
      <c r="J16" s="29">
        <v>0</v>
      </c>
      <c r="K16" s="29">
        <v>0</v>
      </c>
      <c r="L16" s="29">
        <v>7</v>
      </c>
      <c r="M16" s="30">
        <v>0</v>
      </c>
      <c r="N16" s="31">
        <v>0</v>
      </c>
    </row>
    <row r="17" spans="1:16" ht="19.8" x14ac:dyDescent="0.4">
      <c r="A17" s="164" t="s">
        <v>121</v>
      </c>
      <c r="B17" s="143">
        <v>9</v>
      </c>
      <c r="C17" s="142">
        <v>549</v>
      </c>
      <c r="D17" s="142">
        <v>482</v>
      </c>
      <c r="E17" s="142">
        <v>510</v>
      </c>
      <c r="F17" s="15">
        <f t="shared" si="0"/>
        <v>992</v>
      </c>
      <c r="G17" s="28">
        <v>1</v>
      </c>
      <c r="H17" s="29">
        <v>2</v>
      </c>
      <c r="I17" s="29">
        <v>0</v>
      </c>
      <c r="J17" s="29">
        <v>0</v>
      </c>
      <c r="K17" s="29">
        <v>0</v>
      </c>
      <c r="L17" s="29">
        <v>0</v>
      </c>
      <c r="M17" s="30">
        <v>0</v>
      </c>
      <c r="N17" s="31">
        <v>1</v>
      </c>
    </row>
    <row r="18" spans="1:16" ht="19.8" x14ac:dyDescent="0.4">
      <c r="A18" s="164" t="s">
        <v>122</v>
      </c>
      <c r="B18" s="143">
        <v>18</v>
      </c>
      <c r="C18" s="142">
        <v>794</v>
      </c>
      <c r="D18" s="142">
        <v>693</v>
      </c>
      <c r="E18" s="142">
        <v>859</v>
      </c>
      <c r="F18" s="15">
        <f t="shared" si="0"/>
        <v>1552</v>
      </c>
      <c r="G18" s="28">
        <v>8</v>
      </c>
      <c r="H18" s="29">
        <v>8</v>
      </c>
      <c r="I18" s="29">
        <v>2</v>
      </c>
      <c r="J18" s="29">
        <v>2</v>
      </c>
      <c r="K18" s="29">
        <v>0</v>
      </c>
      <c r="L18" s="29">
        <v>2</v>
      </c>
      <c r="M18" s="30">
        <v>0</v>
      </c>
      <c r="N18" s="31">
        <v>0</v>
      </c>
    </row>
    <row r="19" spans="1:16" ht="19.8" x14ac:dyDescent="0.4">
      <c r="A19" s="164" t="s">
        <v>123</v>
      </c>
      <c r="B19" s="143">
        <v>11</v>
      </c>
      <c r="C19" s="142">
        <v>1148</v>
      </c>
      <c r="D19" s="142">
        <v>778</v>
      </c>
      <c r="E19" s="142">
        <v>957</v>
      </c>
      <c r="F19" s="15">
        <f t="shared" si="0"/>
        <v>1735</v>
      </c>
      <c r="G19" s="28">
        <v>16</v>
      </c>
      <c r="H19" s="29">
        <v>19</v>
      </c>
      <c r="I19" s="29">
        <v>1</v>
      </c>
      <c r="J19" s="29">
        <v>1</v>
      </c>
      <c r="K19" s="29">
        <v>0</v>
      </c>
      <c r="L19" s="29">
        <v>4</v>
      </c>
      <c r="M19" s="30">
        <v>1</v>
      </c>
      <c r="N19" s="31">
        <v>1</v>
      </c>
    </row>
    <row r="20" spans="1:16" ht="19.8" x14ac:dyDescent="0.4">
      <c r="A20" s="164" t="s">
        <v>124</v>
      </c>
      <c r="B20" s="143">
        <v>9</v>
      </c>
      <c r="C20" s="142">
        <v>554</v>
      </c>
      <c r="D20" s="142">
        <v>481</v>
      </c>
      <c r="E20" s="142">
        <v>547</v>
      </c>
      <c r="F20" s="15">
        <f t="shared" si="0"/>
        <v>1028</v>
      </c>
      <c r="G20" s="28">
        <v>3</v>
      </c>
      <c r="H20" s="29">
        <v>4</v>
      </c>
      <c r="I20" s="29">
        <v>7</v>
      </c>
      <c r="J20" s="29">
        <v>6</v>
      </c>
      <c r="K20" s="29">
        <v>1</v>
      </c>
      <c r="L20" s="29">
        <v>1</v>
      </c>
      <c r="M20" s="30">
        <v>0</v>
      </c>
      <c r="N20" s="31">
        <v>0</v>
      </c>
    </row>
    <row r="21" spans="1:16" ht="19.8" x14ac:dyDescent="0.4">
      <c r="A21" s="164" t="s">
        <v>125</v>
      </c>
      <c r="B21" s="143">
        <v>19</v>
      </c>
      <c r="C21" s="142">
        <v>991</v>
      </c>
      <c r="D21" s="142">
        <v>856</v>
      </c>
      <c r="E21" s="142">
        <v>989</v>
      </c>
      <c r="F21" s="15">
        <f t="shared" si="0"/>
        <v>1845</v>
      </c>
      <c r="G21" s="28">
        <v>11</v>
      </c>
      <c r="H21" s="29">
        <v>4</v>
      </c>
      <c r="I21" s="29">
        <v>1</v>
      </c>
      <c r="J21" s="29">
        <v>3</v>
      </c>
      <c r="K21" s="29">
        <v>0</v>
      </c>
      <c r="L21" s="29">
        <v>0</v>
      </c>
      <c r="M21" s="30">
        <v>1</v>
      </c>
      <c r="N21" s="31">
        <v>0</v>
      </c>
    </row>
    <row r="22" spans="1:16" ht="19.8" x14ac:dyDescent="0.4">
      <c r="A22" s="164" t="s">
        <v>126</v>
      </c>
      <c r="B22" s="143">
        <v>13</v>
      </c>
      <c r="C22" s="142">
        <v>556</v>
      </c>
      <c r="D22" s="142">
        <v>498</v>
      </c>
      <c r="E22" s="142">
        <v>564</v>
      </c>
      <c r="F22" s="15">
        <f t="shared" si="0"/>
        <v>1062</v>
      </c>
      <c r="G22" s="28">
        <v>3</v>
      </c>
      <c r="H22" s="29">
        <v>7</v>
      </c>
      <c r="I22" s="29">
        <v>1</v>
      </c>
      <c r="J22" s="29">
        <v>1</v>
      </c>
      <c r="K22" s="29">
        <v>0</v>
      </c>
      <c r="L22" s="29">
        <v>2</v>
      </c>
      <c r="M22" s="30">
        <v>0</v>
      </c>
      <c r="N22" s="31">
        <v>0</v>
      </c>
      <c r="O22" s="26"/>
      <c r="P22" s="26"/>
    </row>
    <row r="23" spans="1:16" ht="19.8" x14ac:dyDescent="0.4">
      <c r="A23" s="164" t="s">
        <v>127</v>
      </c>
      <c r="B23" s="143">
        <v>14</v>
      </c>
      <c r="C23" s="142">
        <v>567</v>
      </c>
      <c r="D23" s="142">
        <v>449</v>
      </c>
      <c r="E23" s="142">
        <v>566</v>
      </c>
      <c r="F23" s="15">
        <f t="shared" si="0"/>
        <v>1015</v>
      </c>
      <c r="G23" s="28">
        <v>2</v>
      </c>
      <c r="H23" s="29">
        <v>9</v>
      </c>
      <c r="I23" s="29">
        <v>1</v>
      </c>
      <c r="J23" s="29">
        <v>0</v>
      </c>
      <c r="K23" s="29">
        <v>0</v>
      </c>
      <c r="L23" s="29">
        <v>3</v>
      </c>
      <c r="M23" s="30">
        <v>0</v>
      </c>
      <c r="N23" s="31">
        <v>1</v>
      </c>
    </row>
    <row r="24" spans="1:16" ht="19.8" x14ac:dyDescent="0.4">
      <c r="A24" s="164" t="s">
        <v>128</v>
      </c>
      <c r="B24" s="143">
        <v>16</v>
      </c>
      <c r="C24" s="142">
        <v>597</v>
      </c>
      <c r="D24" s="142">
        <v>528</v>
      </c>
      <c r="E24" s="142">
        <v>623</v>
      </c>
      <c r="F24" s="15">
        <f t="shared" si="0"/>
        <v>1151</v>
      </c>
      <c r="G24" s="28">
        <v>0</v>
      </c>
      <c r="H24" s="29">
        <v>4</v>
      </c>
      <c r="I24" s="29">
        <v>1</v>
      </c>
      <c r="J24" s="29">
        <v>1</v>
      </c>
      <c r="K24" s="29">
        <v>0</v>
      </c>
      <c r="L24" s="29">
        <v>1</v>
      </c>
      <c r="M24" s="30">
        <v>0</v>
      </c>
      <c r="N24" s="31">
        <v>0</v>
      </c>
    </row>
    <row r="25" spans="1:16" ht="19.8" x14ac:dyDescent="0.4">
      <c r="A25" s="163" t="s">
        <v>98</v>
      </c>
      <c r="B25" s="14">
        <f t="shared" ref="B25:N25" si="1">SUM(B5:B24)</f>
        <v>258</v>
      </c>
      <c r="C25" s="14">
        <f t="shared" si="1"/>
        <v>15302</v>
      </c>
      <c r="D25" s="14">
        <f t="shared" si="1"/>
        <v>12846</v>
      </c>
      <c r="E25" s="14">
        <f t="shared" si="1"/>
        <v>14767</v>
      </c>
      <c r="F25" s="14">
        <f t="shared" si="1"/>
        <v>27613</v>
      </c>
      <c r="G25" s="14">
        <f t="shared" si="1"/>
        <v>138</v>
      </c>
      <c r="H25" s="14">
        <f t="shared" si="1"/>
        <v>142</v>
      </c>
      <c r="I25" s="14">
        <f t="shared" si="1"/>
        <v>30</v>
      </c>
      <c r="J25" s="14">
        <f t="shared" si="1"/>
        <v>30</v>
      </c>
      <c r="K25" s="14">
        <f t="shared" si="1"/>
        <v>13</v>
      </c>
      <c r="L25" s="14">
        <f t="shared" si="1"/>
        <v>33</v>
      </c>
      <c r="M25" s="15">
        <f t="shared" si="1"/>
        <v>7</v>
      </c>
      <c r="N25" s="18">
        <f t="shared" si="1"/>
        <v>4</v>
      </c>
    </row>
    <row r="26" spans="1:16" s="2" customFormat="1" ht="26.25" customHeight="1" x14ac:dyDescent="0.4">
      <c r="A26" s="175" t="s">
        <v>34</v>
      </c>
      <c r="B26" s="176"/>
      <c r="C26" s="45">
        <f>C25</f>
        <v>15302</v>
      </c>
      <c r="D26" s="45" t="s">
        <v>35</v>
      </c>
      <c r="E26" s="45" t="s">
        <v>36</v>
      </c>
      <c r="F26" s="45"/>
      <c r="G26" s="45">
        <f>F25</f>
        <v>27613</v>
      </c>
      <c r="H26" s="45" t="s">
        <v>37</v>
      </c>
      <c r="I26" s="45"/>
      <c r="J26" s="45"/>
      <c r="K26" s="45" t="s">
        <v>131</v>
      </c>
      <c r="L26" s="45"/>
      <c r="M26" s="52"/>
      <c r="N26" s="53"/>
    </row>
    <row r="27" spans="1:16" s="2" customFormat="1" ht="26.25" customHeight="1" x14ac:dyDescent="0.4">
      <c r="A27" s="175" t="s">
        <v>96</v>
      </c>
      <c r="B27" s="176"/>
      <c r="C27" s="46" t="str">
        <f ca="1">INDIRECT(H27,TRUE)</f>
        <v>新生</v>
      </c>
      <c r="D27" s="123" t="s">
        <v>89</v>
      </c>
      <c r="E27" s="124">
        <f>MAX(C5:C24)</f>
        <v>2094</v>
      </c>
      <c r="F27" s="125">
        <f>MAX(F5:F24)</f>
        <v>3985</v>
      </c>
      <c r="G27" s="71"/>
      <c r="H27" s="128" t="str">
        <f>ADDRESS(MATCH(MAX(F5:F24),F5:F24,0)+4,1)</f>
        <v>$A$10</v>
      </c>
      <c r="I27" s="71"/>
      <c r="J27" s="71"/>
      <c r="K27" s="71"/>
      <c r="L27" s="71"/>
      <c r="M27" s="121"/>
      <c r="N27" s="122"/>
    </row>
    <row r="28" spans="1:16" s="2" customFormat="1" ht="26.25" customHeight="1" x14ac:dyDescent="0.4">
      <c r="A28" s="175" t="s">
        <v>97</v>
      </c>
      <c r="B28" s="176"/>
      <c r="C28" s="129" t="str">
        <f ca="1">INDIRECT(H28,TRUE)</f>
        <v>後金</v>
      </c>
      <c r="D28" s="130" t="s">
        <v>89</v>
      </c>
      <c r="E28" s="126">
        <f>MIN(C5:C24)</f>
        <v>292</v>
      </c>
      <c r="F28" s="127">
        <f>MIN(F5:F24)</f>
        <v>609</v>
      </c>
      <c r="G28" s="71"/>
      <c r="H28" s="128" t="str">
        <f>ADDRESS(MATCH(MIN(F5:F24),F5:F24,0)+4,1)</f>
        <v>$A$11</v>
      </c>
      <c r="I28" s="71"/>
      <c r="J28" s="71"/>
      <c r="K28" s="71"/>
      <c r="L28" s="71"/>
      <c r="M28" s="121"/>
      <c r="N28" s="122"/>
    </row>
    <row r="29" spans="1:16" s="3" customFormat="1" ht="24.9" customHeight="1" x14ac:dyDescent="0.4">
      <c r="A29" s="195" t="s">
        <v>38</v>
      </c>
      <c r="B29" s="226"/>
      <c r="C29" s="214">
        <f>SUM(G29:G31)</f>
        <v>181</v>
      </c>
      <c r="D29" s="217" t="s">
        <v>37</v>
      </c>
      <c r="E29" s="71" t="s">
        <v>39</v>
      </c>
      <c r="F29" s="71"/>
      <c r="G29" s="71">
        <v>96</v>
      </c>
      <c r="H29" s="71" t="s">
        <v>37</v>
      </c>
      <c r="I29" s="71"/>
      <c r="J29" s="71"/>
      <c r="K29" s="64"/>
      <c r="L29" s="64"/>
      <c r="M29" s="65"/>
      <c r="N29" s="66"/>
    </row>
    <row r="30" spans="1:16" s="3" customFormat="1" ht="24.9" customHeight="1" x14ac:dyDescent="0.4">
      <c r="A30" s="227"/>
      <c r="B30" s="228"/>
      <c r="C30" s="215"/>
      <c r="D30" s="218"/>
      <c r="E30" s="149" t="s">
        <v>13</v>
      </c>
      <c r="F30" s="149"/>
      <c r="G30" s="149">
        <v>85</v>
      </c>
      <c r="H30" s="149" t="s">
        <v>10</v>
      </c>
      <c r="I30" s="149"/>
      <c r="J30" s="149"/>
      <c r="K30" s="169"/>
      <c r="L30" s="169"/>
      <c r="M30" s="170"/>
      <c r="N30" s="171"/>
    </row>
    <row r="31" spans="1:16" s="4" customFormat="1" ht="24.9" customHeight="1" x14ac:dyDescent="0.4">
      <c r="A31" s="229"/>
      <c r="B31" s="230"/>
      <c r="C31" s="216"/>
      <c r="D31" s="219"/>
      <c r="E31" s="72" t="s">
        <v>145</v>
      </c>
      <c r="F31" s="72"/>
      <c r="G31" s="72">
        <v>0</v>
      </c>
      <c r="H31" s="72" t="s">
        <v>37</v>
      </c>
      <c r="I31" s="72"/>
      <c r="J31" s="72"/>
      <c r="K31" s="73"/>
      <c r="L31" s="73"/>
      <c r="M31" s="74"/>
      <c r="N31" s="75"/>
    </row>
    <row r="32" spans="1:16" s="4" customFormat="1" ht="24.9" customHeight="1" x14ac:dyDescent="0.4">
      <c r="A32" s="195" t="s">
        <v>17</v>
      </c>
      <c r="B32" s="196"/>
      <c r="C32" s="199">
        <f>K25</f>
        <v>13</v>
      </c>
      <c r="D32" s="199" t="s">
        <v>10</v>
      </c>
      <c r="E32" s="149" t="s">
        <v>101</v>
      </c>
      <c r="F32" s="71"/>
      <c r="G32" s="71"/>
      <c r="H32" s="71"/>
      <c r="I32" s="71"/>
      <c r="J32" s="71"/>
      <c r="K32" s="150"/>
      <c r="L32" s="150"/>
      <c r="M32" s="151"/>
      <c r="N32" s="152"/>
    </row>
    <row r="33" spans="1:14" s="5" customFormat="1" ht="24.9" customHeight="1" x14ac:dyDescent="0.4">
      <c r="A33" s="231"/>
      <c r="B33" s="232"/>
      <c r="C33" s="233"/>
      <c r="D33" s="233"/>
      <c r="E33" s="54" t="s">
        <v>170</v>
      </c>
      <c r="F33" s="147"/>
      <c r="G33" s="147"/>
      <c r="H33" s="147"/>
      <c r="I33" s="147"/>
      <c r="J33" s="147"/>
      <c r="K33" s="147"/>
      <c r="L33" s="147"/>
      <c r="M33" s="147"/>
      <c r="N33" s="148"/>
    </row>
    <row r="34" spans="1:14" s="6" customFormat="1" ht="26.25" customHeight="1" x14ac:dyDescent="0.4">
      <c r="A34" s="175" t="s">
        <v>40</v>
      </c>
      <c r="B34" s="176"/>
      <c r="C34" s="45">
        <f>L25</f>
        <v>33</v>
      </c>
      <c r="D34" s="45" t="s">
        <v>37</v>
      </c>
      <c r="E34" s="45"/>
      <c r="F34" s="45"/>
      <c r="G34" s="46"/>
      <c r="H34" s="45"/>
      <c r="I34" s="45"/>
      <c r="J34" s="45"/>
      <c r="K34" s="47"/>
      <c r="L34" s="47"/>
      <c r="M34" s="48"/>
      <c r="N34" s="49"/>
    </row>
    <row r="35" spans="1:14" s="7" customFormat="1" ht="26.25" customHeight="1" x14ac:dyDescent="0.4">
      <c r="A35" s="175" t="s">
        <v>14</v>
      </c>
      <c r="B35" s="176"/>
      <c r="C35" s="45">
        <f>M25</f>
        <v>7</v>
      </c>
      <c r="D35" s="45" t="s">
        <v>41</v>
      </c>
      <c r="E35" s="45" t="s">
        <v>172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8" customFormat="1" ht="26.25" customHeight="1" x14ac:dyDescent="0.4">
      <c r="A36" s="224" t="s">
        <v>108</v>
      </c>
      <c r="B36" s="225"/>
      <c r="C36" s="45">
        <f>N25</f>
        <v>4</v>
      </c>
      <c r="D36" s="45" t="s">
        <v>41</v>
      </c>
      <c r="E36" s="45" t="s">
        <v>171</v>
      </c>
      <c r="F36" s="45"/>
      <c r="G36" s="45"/>
      <c r="H36" s="45"/>
      <c r="I36" s="45"/>
      <c r="J36" s="45"/>
      <c r="K36" s="47"/>
      <c r="L36" s="47"/>
      <c r="M36" s="48"/>
      <c r="N36" s="49"/>
    </row>
    <row r="37" spans="1:14" s="6" customFormat="1" ht="26.25" customHeight="1" x14ac:dyDescent="0.4">
      <c r="A37" s="175" t="s">
        <v>95</v>
      </c>
      <c r="B37" s="176"/>
      <c r="C37" s="45">
        <f>G25</f>
        <v>138</v>
      </c>
      <c r="D37" s="45" t="s">
        <v>37</v>
      </c>
      <c r="E37" s="45" t="s">
        <v>42</v>
      </c>
      <c r="F37" s="45"/>
      <c r="G37" s="45">
        <f>H25</f>
        <v>142</v>
      </c>
      <c r="H37" s="45" t="s">
        <v>37</v>
      </c>
      <c r="I37" s="45"/>
      <c r="J37" s="45"/>
      <c r="K37" s="47"/>
      <c r="L37" s="47"/>
      <c r="M37" s="48"/>
      <c r="N37" s="49"/>
    </row>
    <row r="38" spans="1:14" s="9" customFormat="1" ht="26.25" customHeight="1" thickBot="1" x14ac:dyDescent="0.45">
      <c r="A38" s="222" t="str">
        <f>IF(C38&gt;0," 本月戶數增加","本月戶數減少")</f>
        <v>本月戶數減少</v>
      </c>
      <c r="B38" s="223"/>
      <c r="C38" s="56">
        <f>C25-'11503'!C25</f>
        <v>-33</v>
      </c>
      <c r="D38" s="58" t="str">
        <f>IF(E38&gt;0,"男增加","男減少")</f>
        <v>男減少</v>
      </c>
      <c r="E38" s="57">
        <f>D25-'11503'!D25</f>
        <v>-6</v>
      </c>
      <c r="F38" s="58" t="str">
        <f>IF(G38&gt;0,"女增加","女減少")</f>
        <v>女減少</v>
      </c>
      <c r="G38" s="57">
        <f>E25-'11503'!E25</f>
        <v>-18</v>
      </c>
      <c r="H38" s="59"/>
      <c r="I38" s="223" t="str">
        <f>IF(K38&gt;0,"總人口數增加","總人口數減少")</f>
        <v>總人口數減少</v>
      </c>
      <c r="J38" s="223"/>
      <c r="K38" s="57">
        <f>F25-'11503'!F25</f>
        <v>-24</v>
      </c>
      <c r="L38" s="59"/>
      <c r="M38" s="60"/>
      <c r="N38" s="61"/>
    </row>
  </sheetData>
  <mergeCells count="28">
    <mergeCell ref="A1:L1"/>
    <mergeCell ref="I3:I4"/>
    <mergeCell ref="G3:G4"/>
    <mergeCell ref="H3:H4"/>
    <mergeCell ref="K3:K4"/>
    <mergeCell ref="B3:B4"/>
    <mergeCell ref="C3:C4"/>
    <mergeCell ref="K2:N2"/>
    <mergeCell ref="A3:A4"/>
    <mergeCell ref="M3:M4"/>
    <mergeCell ref="N3:N4"/>
    <mergeCell ref="J3:J4"/>
    <mergeCell ref="I38:J38"/>
    <mergeCell ref="L3:L4"/>
    <mergeCell ref="A36:B36"/>
    <mergeCell ref="A29:B31"/>
    <mergeCell ref="A34:B34"/>
    <mergeCell ref="A35:B35"/>
    <mergeCell ref="A32:B33"/>
    <mergeCell ref="C32:C33"/>
    <mergeCell ref="D32:D33"/>
    <mergeCell ref="A37:B37"/>
    <mergeCell ref="A28:B28"/>
    <mergeCell ref="C29:C31"/>
    <mergeCell ref="D29:D31"/>
    <mergeCell ref="A26:B26"/>
    <mergeCell ref="A27:B27"/>
    <mergeCell ref="A38:B38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8"/>
  <sheetViews>
    <sheetView workbookViewId="0">
      <pane ySplit="4" topLeftCell="A35" activePane="bottomLeft" state="frozen"/>
      <selection pane="bottomLeft" activeCell="C38" sqref="C38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4" ht="28.5" customHeight="1" thickBot="1" x14ac:dyDescent="0.35">
      <c r="J2" s="20"/>
      <c r="K2" s="239" t="s">
        <v>151</v>
      </c>
      <c r="L2" s="239"/>
      <c r="M2" s="239"/>
      <c r="N2" s="239"/>
    </row>
    <row r="3" spans="1:14" ht="19.8" x14ac:dyDescent="0.4">
      <c r="A3" s="240" t="s">
        <v>81</v>
      </c>
      <c r="B3" s="241" t="s">
        <v>82</v>
      </c>
      <c r="C3" s="241" t="s">
        <v>25</v>
      </c>
      <c r="D3" s="139" t="s">
        <v>10</v>
      </c>
      <c r="E3" s="140" t="s">
        <v>91</v>
      </c>
      <c r="F3" s="141" t="s">
        <v>92</v>
      </c>
      <c r="G3" s="241" t="s">
        <v>26</v>
      </c>
      <c r="H3" s="241" t="s">
        <v>27</v>
      </c>
      <c r="I3" s="241" t="s">
        <v>28</v>
      </c>
      <c r="J3" s="241" t="s">
        <v>29</v>
      </c>
      <c r="K3" s="241" t="s">
        <v>30</v>
      </c>
      <c r="L3" s="241" t="s">
        <v>31</v>
      </c>
      <c r="M3" s="242" t="s">
        <v>106</v>
      </c>
      <c r="N3" s="243" t="s">
        <v>107</v>
      </c>
    </row>
    <row r="4" spans="1:14" s="1" customFormat="1" ht="19.8" x14ac:dyDescent="0.4">
      <c r="A4" s="221"/>
      <c r="B4" s="213"/>
      <c r="C4" s="213"/>
      <c r="D4" s="13" t="s">
        <v>32</v>
      </c>
      <c r="E4" s="13" t="s">
        <v>33</v>
      </c>
      <c r="F4" s="13" t="s">
        <v>84</v>
      </c>
      <c r="G4" s="213"/>
      <c r="H4" s="213"/>
      <c r="I4" s="213"/>
      <c r="J4" s="213"/>
      <c r="K4" s="213"/>
      <c r="L4" s="213"/>
      <c r="M4" s="235"/>
      <c r="N4" s="237"/>
    </row>
    <row r="5" spans="1:14" ht="19.8" x14ac:dyDescent="0.4">
      <c r="A5" s="164" t="s">
        <v>109</v>
      </c>
      <c r="B5" s="142">
        <v>9</v>
      </c>
      <c r="C5" s="142">
        <v>607</v>
      </c>
      <c r="D5" s="142">
        <v>491</v>
      </c>
      <c r="E5" s="142">
        <v>545</v>
      </c>
      <c r="F5" s="14">
        <f t="shared" ref="F5:F24" si="0">SUM(D5:E5)</f>
        <v>1036</v>
      </c>
      <c r="G5" s="28">
        <v>4</v>
      </c>
      <c r="H5" s="29">
        <v>2</v>
      </c>
      <c r="I5" s="29">
        <v>1</v>
      </c>
      <c r="J5" s="29">
        <v>1</v>
      </c>
      <c r="K5" s="29">
        <v>1</v>
      </c>
      <c r="L5" s="29">
        <v>0</v>
      </c>
      <c r="M5" s="30">
        <v>1</v>
      </c>
      <c r="N5" s="31">
        <v>1</v>
      </c>
    </row>
    <row r="6" spans="1:14" ht="19.8" x14ac:dyDescent="0.4">
      <c r="A6" s="164" t="s">
        <v>110</v>
      </c>
      <c r="B6" s="143">
        <v>9</v>
      </c>
      <c r="C6" s="142">
        <v>933</v>
      </c>
      <c r="D6" s="142">
        <v>723</v>
      </c>
      <c r="E6" s="142">
        <v>873</v>
      </c>
      <c r="F6" s="14">
        <f t="shared" si="0"/>
        <v>1596</v>
      </c>
      <c r="G6" s="28">
        <v>4</v>
      </c>
      <c r="H6" s="29">
        <v>3</v>
      </c>
      <c r="I6" s="29">
        <v>2</v>
      </c>
      <c r="J6" s="29">
        <v>1</v>
      </c>
      <c r="K6" s="29">
        <v>0</v>
      </c>
      <c r="L6" s="29">
        <v>2</v>
      </c>
      <c r="M6" s="30">
        <v>1</v>
      </c>
      <c r="N6" s="31">
        <v>0</v>
      </c>
    </row>
    <row r="7" spans="1:14" ht="19.8" x14ac:dyDescent="0.4">
      <c r="A7" s="164" t="s">
        <v>111</v>
      </c>
      <c r="B7" s="143">
        <v>17</v>
      </c>
      <c r="C7" s="142">
        <v>728</v>
      </c>
      <c r="D7" s="142">
        <v>680</v>
      </c>
      <c r="E7" s="142">
        <v>724</v>
      </c>
      <c r="F7" s="14">
        <f t="shared" si="0"/>
        <v>1404</v>
      </c>
      <c r="G7" s="28">
        <v>10</v>
      </c>
      <c r="H7" s="29">
        <v>4</v>
      </c>
      <c r="I7" s="29">
        <v>1</v>
      </c>
      <c r="J7" s="29">
        <v>1</v>
      </c>
      <c r="K7" s="29">
        <v>0</v>
      </c>
      <c r="L7" s="29">
        <v>2</v>
      </c>
      <c r="M7" s="30">
        <v>0</v>
      </c>
      <c r="N7" s="31">
        <v>1</v>
      </c>
    </row>
    <row r="8" spans="1:14" ht="19.8" x14ac:dyDescent="0.4">
      <c r="A8" s="164" t="s">
        <v>112</v>
      </c>
      <c r="B8" s="143">
        <v>8</v>
      </c>
      <c r="C8" s="142">
        <v>443</v>
      </c>
      <c r="D8" s="142">
        <v>394</v>
      </c>
      <c r="E8" s="142">
        <v>437</v>
      </c>
      <c r="F8" s="14">
        <f t="shared" si="0"/>
        <v>831</v>
      </c>
      <c r="G8" s="28">
        <v>1</v>
      </c>
      <c r="H8" s="29">
        <v>9</v>
      </c>
      <c r="I8" s="29">
        <v>2</v>
      </c>
      <c r="J8" s="29">
        <v>2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4" t="s">
        <v>113</v>
      </c>
      <c r="B9" s="143">
        <v>12</v>
      </c>
      <c r="C9" s="142">
        <v>564</v>
      </c>
      <c r="D9" s="142">
        <v>475</v>
      </c>
      <c r="E9" s="142">
        <v>549</v>
      </c>
      <c r="F9" s="14">
        <f t="shared" si="0"/>
        <v>1024</v>
      </c>
      <c r="G9" s="28">
        <v>2</v>
      </c>
      <c r="H9" s="29">
        <v>8</v>
      </c>
      <c r="I9" s="29">
        <v>0</v>
      </c>
      <c r="J9" s="29">
        <v>0</v>
      </c>
      <c r="K9" s="29">
        <v>1</v>
      </c>
      <c r="L9" s="29">
        <v>1</v>
      </c>
      <c r="M9" s="30">
        <v>1</v>
      </c>
      <c r="N9" s="31">
        <v>0</v>
      </c>
    </row>
    <row r="10" spans="1:14" ht="19.8" x14ac:dyDescent="0.4">
      <c r="A10" s="164" t="s">
        <v>114</v>
      </c>
      <c r="B10" s="143">
        <v>28</v>
      </c>
      <c r="C10" s="142">
        <v>2099</v>
      </c>
      <c r="D10" s="142">
        <v>1838</v>
      </c>
      <c r="E10" s="142">
        <v>2157</v>
      </c>
      <c r="F10" s="14">
        <f t="shared" si="0"/>
        <v>3995</v>
      </c>
      <c r="G10" s="28">
        <v>28</v>
      </c>
      <c r="H10" s="29">
        <v>16</v>
      </c>
      <c r="I10" s="29">
        <v>3</v>
      </c>
      <c r="J10" s="29">
        <v>4</v>
      </c>
      <c r="K10" s="29">
        <v>2</v>
      </c>
      <c r="L10" s="29">
        <v>3</v>
      </c>
      <c r="M10" s="30">
        <v>0</v>
      </c>
      <c r="N10" s="31">
        <v>0</v>
      </c>
    </row>
    <row r="11" spans="1:14" ht="19.8" x14ac:dyDescent="0.4">
      <c r="A11" s="164" t="s">
        <v>115</v>
      </c>
      <c r="B11" s="143">
        <v>10</v>
      </c>
      <c r="C11" s="142">
        <v>292</v>
      </c>
      <c r="D11" s="142">
        <v>324</v>
      </c>
      <c r="E11" s="142">
        <v>283</v>
      </c>
      <c r="F11" s="14">
        <f t="shared" si="0"/>
        <v>607</v>
      </c>
      <c r="G11" s="28">
        <v>1</v>
      </c>
      <c r="H11" s="29">
        <v>3</v>
      </c>
      <c r="I11" s="29">
        <v>0</v>
      </c>
      <c r="J11" s="29">
        <v>0</v>
      </c>
      <c r="K11" s="29">
        <v>0</v>
      </c>
      <c r="L11" s="29">
        <v>0</v>
      </c>
      <c r="M11" s="30">
        <v>0</v>
      </c>
      <c r="N11" s="31">
        <v>0</v>
      </c>
    </row>
    <row r="12" spans="1:14" ht="19.8" x14ac:dyDescent="0.4">
      <c r="A12" s="164" t="s">
        <v>116</v>
      </c>
      <c r="B12" s="143">
        <v>11</v>
      </c>
      <c r="C12" s="142">
        <v>811</v>
      </c>
      <c r="D12" s="142">
        <v>627</v>
      </c>
      <c r="E12" s="142">
        <v>727</v>
      </c>
      <c r="F12" s="14">
        <f t="shared" si="0"/>
        <v>1354</v>
      </c>
      <c r="G12" s="28">
        <v>8</v>
      </c>
      <c r="H12" s="29">
        <v>6</v>
      </c>
      <c r="I12" s="29">
        <v>1</v>
      </c>
      <c r="J12" s="29">
        <v>0</v>
      </c>
      <c r="K12" s="29">
        <v>0</v>
      </c>
      <c r="L12" s="29">
        <v>1</v>
      </c>
      <c r="M12" s="30">
        <v>0</v>
      </c>
      <c r="N12" s="31">
        <v>0</v>
      </c>
    </row>
    <row r="13" spans="1:14" ht="19.8" x14ac:dyDescent="0.4">
      <c r="A13" s="164" t="s">
        <v>117</v>
      </c>
      <c r="B13" s="143">
        <v>13</v>
      </c>
      <c r="C13" s="142">
        <v>1321</v>
      </c>
      <c r="D13" s="142">
        <v>989</v>
      </c>
      <c r="E13" s="142">
        <v>1228</v>
      </c>
      <c r="F13" s="14">
        <f t="shared" si="0"/>
        <v>2217</v>
      </c>
      <c r="G13" s="28">
        <v>12</v>
      </c>
      <c r="H13" s="29">
        <v>7</v>
      </c>
      <c r="I13" s="29">
        <v>2</v>
      </c>
      <c r="J13" s="29">
        <v>1</v>
      </c>
      <c r="K13" s="29">
        <v>2</v>
      </c>
      <c r="L13" s="29">
        <v>1</v>
      </c>
      <c r="M13" s="30">
        <v>2</v>
      </c>
      <c r="N13" s="31">
        <v>0</v>
      </c>
    </row>
    <row r="14" spans="1:14" ht="19.8" x14ac:dyDescent="0.4">
      <c r="A14" s="164" t="s">
        <v>118</v>
      </c>
      <c r="B14" s="143">
        <v>9</v>
      </c>
      <c r="C14" s="142">
        <v>544</v>
      </c>
      <c r="D14" s="142">
        <v>400</v>
      </c>
      <c r="E14" s="142">
        <v>530</v>
      </c>
      <c r="F14" s="14">
        <f t="shared" si="0"/>
        <v>930</v>
      </c>
      <c r="G14" s="28">
        <v>3</v>
      </c>
      <c r="H14" s="29">
        <v>4</v>
      </c>
      <c r="I14" s="29">
        <v>3</v>
      </c>
      <c r="J14" s="29">
        <v>1</v>
      </c>
      <c r="K14" s="29">
        <v>0</v>
      </c>
      <c r="L14" s="29">
        <v>1</v>
      </c>
      <c r="M14" s="30">
        <v>2</v>
      </c>
      <c r="N14" s="31">
        <v>0</v>
      </c>
    </row>
    <row r="15" spans="1:14" ht="19.8" x14ac:dyDescent="0.4">
      <c r="A15" s="164" t="s">
        <v>119</v>
      </c>
      <c r="B15" s="143">
        <v>10</v>
      </c>
      <c r="C15" s="142">
        <v>577</v>
      </c>
      <c r="D15" s="142">
        <v>522</v>
      </c>
      <c r="E15" s="142">
        <v>586</v>
      </c>
      <c r="F15" s="14">
        <f t="shared" si="0"/>
        <v>1108</v>
      </c>
      <c r="G15" s="28">
        <v>6</v>
      </c>
      <c r="H15" s="29">
        <v>8</v>
      </c>
      <c r="I15" s="29">
        <v>0</v>
      </c>
      <c r="J15" s="29">
        <v>1</v>
      </c>
      <c r="K15" s="29">
        <v>1</v>
      </c>
      <c r="L15" s="29">
        <v>0</v>
      </c>
      <c r="M15" s="30">
        <v>2</v>
      </c>
      <c r="N15" s="31">
        <v>0</v>
      </c>
    </row>
    <row r="16" spans="1:14" ht="19.8" x14ac:dyDescent="0.4">
      <c r="A16" s="164" t="s">
        <v>120</v>
      </c>
      <c r="B16" s="143">
        <v>13</v>
      </c>
      <c r="C16" s="142">
        <v>637</v>
      </c>
      <c r="D16" s="142">
        <v>623</v>
      </c>
      <c r="E16" s="142">
        <v>503</v>
      </c>
      <c r="F16" s="14">
        <f t="shared" si="0"/>
        <v>1126</v>
      </c>
      <c r="G16" s="28">
        <v>4</v>
      </c>
      <c r="H16" s="29">
        <v>18</v>
      </c>
      <c r="I16" s="29">
        <v>2</v>
      </c>
      <c r="J16" s="29">
        <v>0</v>
      </c>
      <c r="K16" s="29">
        <v>0</v>
      </c>
      <c r="L16" s="29">
        <v>1</v>
      </c>
      <c r="M16" s="30">
        <v>1</v>
      </c>
      <c r="N16" s="31">
        <v>0</v>
      </c>
    </row>
    <row r="17" spans="1:14" ht="19.8" x14ac:dyDescent="0.4">
      <c r="A17" s="164" t="s">
        <v>121</v>
      </c>
      <c r="B17" s="143">
        <v>9</v>
      </c>
      <c r="C17" s="142">
        <v>548</v>
      </c>
      <c r="D17" s="142">
        <v>480</v>
      </c>
      <c r="E17" s="142">
        <v>509</v>
      </c>
      <c r="F17" s="14">
        <f t="shared" si="0"/>
        <v>989</v>
      </c>
      <c r="G17" s="28">
        <v>6</v>
      </c>
      <c r="H17" s="29">
        <v>8</v>
      </c>
      <c r="I17" s="29">
        <v>0</v>
      </c>
      <c r="J17" s="29">
        <v>0</v>
      </c>
      <c r="K17" s="29">
        <v>0</v>
      </c>
      <c r="L17" s="29">
        <v>1</v>
      </c>
      <c r="M17" s="30">
        <v>0</v>
      </c>
      <c r="N17" s="31">
        <v>0</v>
      </c>
    </row>
    <row r="18" spans="1:14" ht="19.8" x14ac:dyDescent="0.4">
      <c r="A18" s="164" t="s">
        <v>122</v>
      </c>
      <c r="B18" s="143">
        <v>18</v>
      </c>
      <c r="C18" s="142">
        <v>792</v>
      </c>
      <c r="D18" s="142">
        <v>690</v>
      </c>
      <c r="E18" s="142">
        <v>852</v>
      </c>
      <c r="F18" s="14">
        <f t="shared" si="0"/>
        <v>1542</v>
      </c>
      <c r="G18" s="28">
        <v>5</v>
      </c>
      <c r="H18" s="29">
        <v>12</v>
      </c>
      <c r="I18" s="29">
        <v>1</v>
      </c>
      <c r="J18" s="29">
        <v>2</v>
      </c>
      <c r="K18" s="29">
        <v>0</v>
      </c>
      <c r="L18" s="29">
        <v>2</v>
      </c>
      <c r="M18" s="30">
        <v>0</v>
      </c>
      <c r="N18" s="31">
        <v>0</v>
      </c>
    </row>
    <row r="19" spans="1:14" ht="19.8" x14ac:dyDescent="0.4">
      <c r="A19" s="164" t="s">
        <v>123</v>
      </c>
      <c r="B19" s="143">
        <v>11</v>
      </c>
      <c r="C19" s="142">
        <v>1146</v>
      </c>
      <c r="D19" s="142">
        <v>774</v>
      </c>
      <c r="E19" s="142">
        <v>960</v>
      </c>
      <c r="F19" s="14">
        <f t="shared" si="0"/>
        <v>1734</v>
      </c>
      <c r="G19" s="28">
        <v>12</v>
      </c>
      <c r="H19" s="29">
        <v>9</v>
      </c>
      <c r="I19" s="29">
        <v>0</v>
      </c>
      <c r="J19" s="29">
        <v>2</v>
      </c>
      <c r="K19" s="29">
        <v>0</v>
      </c>
      <c r="L19" s="29">
        <v>2</v>
      </c>
      <c r="M19" s="30">
        <v>2</v>
      </c>
      <c r="N19" s="31">
        <v>1</v>
      </c>
    </row>
    <row r="20" spans="1:14" ht="19.8" x14ac:dyDescent="0.4">
      <c r="A20" s="164" t="s">
        <v>124</v>
      </c>
      <c r="B20" s="143">
        <v>9</v>
      </c>
      <c r="C20" s="142">
        <v>551</v>
      </c>
      <c r="D20" s="142">
        <v>477</v>
      </c>
      <c r="E20" s="142">
        <v>548</v>
      </c>
      <c r="F20" s="14">
        <f t="shared" si="0"/>
        <v>1025</v>
      </c>
      <c r="G20" s="28">
        <v>5</v>
      </c>
      <c r="H20" s="29">
        <v>8</v>
      </c>
      <c r="I20" s="29">
        <v>0</v>
      </c>
      <c r="J20" s="29">
        <v>0</v>
      </c>
      <c r="K20" s="29">
        <v>1</v>
      </c>
      <c r="L20" s="29">
        <v>1</v>
      </c>
      <c r="M20" s="30">
        <v>0</v>
      </c>
      <c r="N20" s="31">
        <v>0</v>
      </c>
    </row>
    <row r="21" spans="1:14" ht="19.8" x14ac:dyDescent="0.4">
      <c r="A21" s="164" t="s">
        <v>125</v>
      </c>
      <c r="B21" s="143">
        <v>19</v>
      </c>
      <c r="C21" s="142">
        <v>990</v>
      </c>
      <c r="D21" s="142">
        <v>853</v>
      </c>
      <c r="E21" s="142">
        <v>986</v>
      </c>
      <c r="F21" s="14">
        <f t="shared" si="0"/>
        <v>1839</v>
      </c>
      <c r="G21" s="28">
        <v>10</v>
      </c>
      <c r="H21" s="29">
        <v>15</v>
      </c>
      <c r="I21" s="29">
        <v>2</v>
      </c>
      <c r="J21" s="29">
        <v>3</v>
      </c>
      <c r="K21" s="29">
        <v>0</v>
      </c>
      <c r="L21" s="29">
        <v>0</v>
      </c>
      <c r="M21" s="30">
        <v>0</v>
      </c>
      <c r="N21" s="31">
        <v>1</v>
      </c>
    </row>
    <row r="22" spans="1:14" ht="19.8" x14ac:dyDescent="0.4">
      <c r="A22" s="164" t="s">
        <v>126</v>
      </c>
      <c r="B22" s="143">
        <v>13</v>
      </c>
      <c r="C22" s="142">
        <v>558</v>
      </c>
      <c r="D22" s="142">
        <v>500</v>
      </c>
      <c r="E22" s="142">
        <v>565</v>
      </c>
      <c r="F22" s="14">
        <f t="shared" si="0"/>
        <v>1065</v>
      </c>
      <c r="G22" s="28">
        <v>10</v>
      </c>
      <c r="H22" s="29">
        <v>4</v>
      </c>
      <c r="I22" s="29">
        <v>0</v>
      </c>
      <c r="J22" s="29">
        <v>1</v>
      </c>
      <c r="K22" s="29">
        <v>0</v>
      </c>
      <c r="L22" s="29">
        <v>2</v>
      </c>
      <c r="M22" s="30">
        <v>1</v>
      </c>
      <c r="N22" s="31">
        <v>0</v>
      </c>
    </row>
    <row r="23" spans="1:14" ht="19.8" x14ac:dyDescent="0.4">
      <c r="A23" s="164" t="s">
        <v>127</v>
      </c>
      <c r="B23" s="143">
        <v>14</v>
      </c>
      <c r="C23" s="142">
        <v>564</v>
      </c>
      <c r="D23" s="142">
        <v>447</v>
      </c>
      <c r="E23" s="142">
        <v>565</v>
      </c>
      <c r="F23" s="14">
        <f t="shared" si="0"/>
        <v>1012</v>
      </c>
      <c r="G23" s="28">
        <v>4</v>
      </c>
      <c r="H23" s="29">
        <v>6</v>
      </c>
      <c r="I23" s="29">
        <v>0</v>
      </c>
      <c r="J23" s="29">
        <v>0</v>
      </c>
      <c r="K23" s="29">
        <v>0</v>
      </c>
      <c r="L23" s="29">
        <v>1</v>
      </c>
      <c r="M23" s="30">
        <v>0</v>
      </c>
      <c r="N23" s="31">
        <v>0</v>
      </c>
    </row>
    <row r="24" spans="1:14" ht="19.8" x14ac:dyDescent="0.4">
      <c r="A24" s="164" t="s">
        <v>128</v>
      </c>
      <c r="B24" s="143">
        <v>16</v>
      </c>
      <c r="C24" s="142">
        <v>596</v>
      </c>
      <c r="D24" s="142">
        <v>527</v>
      </c>
      <c r="E24" s="142">
        <v>621</v>
      </c>
      <c r="F24" s="14">
        <f t="shared" si="0"/>
        <v>1148</v>
      </c>
      <c r="G24" s="28">
        <v>4</v>
      </c>
      <c r="H24" s="29">
        <v>7</v>
      </c>
      <c r="I24" s="29">
        <v>1</v>
      </c>
      <c r="J24" s="29">
        <v>1</v>
      </c>
      <c r="K24" s="29">
        <v>0</v>
      </c>
      <c r="L24" s="29">
        <v>0</v>
      </c>
      <c r="M24" s="30">
        <v>0</v>
      </c>
      <c r="N24" s="31">
        <v>0</v>
      </c>
    </row>
    <row r="25" spans="1:14" ht="19.8" x14ac:dyDescent="0.4">
      <c r="A25" s="163" t="s">
        <v>98</v>
      </c>
      <c r="B25" s="14">
        <f t="shared" ref="B25:N25" si="1">SUM(B5:B24)</f>
        <v>258</v>
      </c>
      <c r="C25" s="14">
        <f t="shared" si="1"/>
        <v>15301</v>
      </c>
      <c r="D25" s="14">
        <f t="shared" si="1"/>
        <v>12834</v>
      </c>
      <c r="E25" s="14">
        <f t="shared" si="1"/>
        <v>14748</v>
      </c>
      <c r="F25" s="14">
        <f t="shared" si="1"/>
        <v>27582</v>
      </c>
      <c r="G25" s="14">
        <f t="shared" si="1"/>
        <v>139</v>
      </c>
      <c r="H25" s="14">
        <f t="shared" si="1"/>
        <v>157</v>
      </c>
      <c r="I25" s="14">
        <f t="shared" si="1"/>
        <v>21</v>
      </c>
      <c r="J25" s="14">
        <f t="shared" si="1"/>
        <v>21</v>
      </c>
      <c r="K25" s="14">
        <f t="shared" si="1"/>
        <v>8</v>
      </c>
      <c r="L25" s="14">
        <f t="shared" si="1"/>
        <v>21</v>
      </c>
      <c r="M25" s="15">
        <f t="shared" si="1"/>
        <v>13</v>
      </c>
      <c r="N25" s="18">
        <f t="shared" si="1"/>
        <v>4</v>
      </c>
    </row>
    <row r="26" spans="1:14" s="2" customFormat="1" ht="26.25" customHeight="1" x14ac:dyDescent="0.4">
      <c r="A26" s="175" t="s">
        <v>34</v>
      </c>
      <c r="B26" s="176"/>
      <c r="C26" s="45">
        <f>C25</f>
        <v>15301</v>
      </c>
      <c r="D26" s="45" t="s">
        <v>35</v>
      </c>
      <c r="E26" s="45" t="s">
        <v>36</v>
      </c>
      <c r="F26" s="45"/>
      <c r="G26" s="45">
        <f>F25</f>
        <v>27582</v>
      </c>
      <c r="H26" s="45" t="s">
        <v>37</v>
      </c>
      <c r="I26" s="45"/>
      <c r="J26" s="45"/>
      <c r="K26" s="45" t="s">
        <v>105</v>
      </c>
      <c r="L26" s="45"/>
      <c r="M26" s="52"/>
      <c r="N26" s="53"/>
    </row>
    <row r="27" spans="1:14" s="2" customFormat="1" ht="26.25" customHeight="1" x14ac:dyDescent="0.4">
      <c r="A27" s="175" t="s">
        <v>96</v>
      </c>
      <c r="B27" s="176"/>
      <c r="C27" s="46" t="str">
        <f ca="1">INDIRECT(H27,TRUE)</f>
        <v>新生</v>
      </c>
      <c r="D27" s="123" t="s">
        <v>89</v>
      </c>
      <c r="E27" s="124">
        <f>MAX(C5:C24)</f>
        <v>2099</v>
      </c>
      <c r="F27" s="125">
        <f>MAX(F5:F24)</f>
        <v>3995</v>
      </c>
      <c r="G27" s="71"/>
      <c r="H27" s="128" t="str">
        <f>ADDRESS(MATCH(MAX(F5:F24),F5:F24,0)+4,1)</f>
        <v>$A$10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97</v>
      </c>
      <c r="B28" s="176"/>
      <c r="C28" s="129" t="str">
        <f ca="1">INDIRECT(H28,TRUE)</f>
        <v>後金</v>
      </c>
      <c r="D28" s="130" t="s">
        <v>89</v>
      </c>
      <c r="E28" s="126">
        <f>MIN(C5:C24)</f>
        <v>292</v>
      </c>
      <c r="F28" s="127">
        <f>MIN(F5:F24)</f>
        <v>607</v>
      </c>
      <c r="G28" s="71"/>
      <c r="H28" s="128" t="str">
        <f>ADDRESS(MATCH(MIN(F5:F24),F5:F24,0)+4,1)</f>
        <v>$A$11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195" t="s">
        <v>38</v>
      </c>
      <c r="B29" s="226"/>
      <c r="C29" s="214">
        <v>184</v>
      </c>
      <c r="D29" s="217" t="s">
        <v>37</v>
      </c>
      <c r="E29" s="71" t="s">
        <v>173</v>
      </c>
      <c r="F29" s="71"/>
      <c r="G29" s="71">
        <v>99</v>
      </c>
      <c r="H29" s="71" t="s">
        <v>37</v>
      </c>
      <c r="I29" s="71"/>
      <c r="J29" s="71"/>
      <c r="K29" s="64"/>
      <c r="L29" s="64"/>
      <c r="M29" s="65"/>
      <c r="N29" s="66"/>
    </row>
    <row r="30" spans="1:14" s="3" customFormat="1" ht="24.9" customHeight="1" x14ac:dyDescent="0.4">
      <c r="A30" s="227"/>
      <c r="B30" s="228"/>
      <c r="C30" s="215"/>
      <c r="D30" s="218"/>
      <c r="E30" s="149" t="s">
        <v>174</v>
      </c>
      <c r="F30" s="149"/>
      <c r="G30" s="149">
        <v>85</v>
      </c>
      <c r="H30" s="149" t="s">
        <v>10</v>
      </c>
      <c r="I30" s="149"/>
      <c r="J30" s="149"/>
      <c r="K30" s="169"/>
      <c r="L30" s="169"/>
      <c r="M30" s="170"/>
      <c r="N30" s="171"/>
    </row>
    <row r="31" spans="1:14" s="2" customFormat="1" ht="24.9" customHeight="1" x14ac:dyDescent="0.4">
      <c r="A31" s="229"/>
      <c r="B31" s="230"/>
      <c r="C31" s="216"/>
      <c r="D31" s="219"/>
      <c r="E31" s="72" t="s">
        <v>145</v>
      </c>
      <c r="F31" s="72"/>
      <c r="G31" s="72">
        <v>0</v>
      </c>
      <c r="H31" s="72" t="s">
        <v>37</v>
      </c>
      <c r="I31" s="72"/>
      <c r="J31" s="72"/>
      <c r="K31" s="73"/>
      <c r="L31" s="73"/>
      <c r="M31" s="74"/>
      <c r="N31" s="75"/>
    </row>
    <row r="32" spans="1:14" s="2" customFormat="1" ht="24.9" customHeight="1" x14ac:dyDescent="0.4">
      <c r="A32" s="195" t="s">
        <v>17</v>
      </c>
      <c r="B32" s="196"/>
      <c r="C32" s="199">
        <f>K25</f>
        <v>8</v>
      </c>
      <c r="D32" s="199" t="s">
        <v>10</v>
      </c>
      <c r="E32" s="149" t="s">
        <v>101</v>
      </c>
      <c r="F32" s="71"/>
      <c r="G32" s="71"/>
      <c r="H32" s="71"/>
      <c r="I32" s="71"/>
      <c r="J32" s="71"/>
      <c r="K32" s="150"/>
      <c r="L32" s="150"/>
      <c r="M32" s="151"/>
      <c r="N32" s="152"/>
    </row>
    <row r="33" spans="1:14" s="5" customFormat="1" ht="24.9" customHeight="1" x14ac:dyDescent="0.4">
      <c r="A33" s="231"/>
      <c r="B33" s="232"/>
      <c r="C33" s="233"/>
      <c r="D33" s="233"/>
      <c r="E33" s="149" t="s">
        <v>175</v>
      </c>
      <c r="F33" s="147"/>
      <c r="G33" s="147"/>
      <c r="H33" s="147"/>
      <c r="I33" s="147"/>
      <c r="J33" s="147"/>
      <c r="K33" s="147"/>
      <c r="L33" s="147"/>
      <c r="M33" s="147"/>
      <c r="N33" s="148"/>
    </row>
    <row r="34" spans="1:14" s="3" customFormat="1" ht="26.25" customHeight="1" x14ac:dyDescent="0.4">
      <c r="A34" s="175" t="s">
        <v>40</v>
      </c>
      <c r="B34" s="176"/>
      <c r="C34" s="45">
        <f>L25</f>
        <v>21</v>
      </c>
      <c r="D34" s="45" t="s">
        <v>37</v>
      </c>
      <c r="E34" s="45"/>
      <c r="F34" s="45"/>
      <c r="G34" s="46"/>
      <c r="H34" s="45"/>
      <c r="I34" s="45"/>
      <c r="J34" s="45"/>
      <c r="K34" s="47"/>
      <c r="L34" s="47"/>
      <c r="M34" s="48"/>
      <c r="N34" s="49"/>
    </row>
    <row r="35" spans="1:14" s="3" customFormat="1" ht="26.25" customHeight="1" x14ac:dyDescent="0.4">
      <c r="A35" s="175" t="s">
        <v>14</v>
      </c>
      <c r="B35" s="176"/>
      <c r="C35" s="45">
        <f>M25</f>
        <v>13</v>
      </c>
      <c r="D35" s="45" t="s">
        <v>41</v>
      </c>
      <c r="E35" s="45" t="s">
        <v>176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3" customFormat="1" ht="26.25" customHeight="1" x14ac:dyDescent="0.4">
      <c r="A36" s="224" t="s">
        <v>108</v>
      </c>
      <c r="B36" s="225"/>
      <c r="C36" s="45">
        <f>N25</f>
        <v>4</v>
      </c>
      <c r="D36" s="45" t="s">
        <v>41</v>
      </c>
      <c r="E36" s="45" t="s">
        <v>177</v>
      </c>
      <c r="F36" s="45"/>
      <c r="G36" s="45"/>
      <c r="H36" s="45"/>
      <c r="I36" s="45"/>
      <c r="J36" s="45"/>
      <c r="K36" s="47"/>
      <c r="L36" s="47"/>
      <c r="M36" s="48"/>
      <c r="N36" s="49"/>
    </row>
    <row r="37" spans="1:14" s="3" customFormat="1" ht="26.25" customHeight="1" x14ac:dyDescent="0.4">
      <c r="A37" s="175" t="s">
        <v>95</v>
      </c>
      <c r="B37" s="176"/>
      <c r="C37" s="45">
        <f>G25</f>
        <v>139</v>
      </c>
      <c r="D37" s="45" t="s">
        <v>37</v>
      </c>
      <c r="E37" s="45" t="s">
        <v>42</v>
      </c>
      <c r="F37" s="45"/>
      <c r="G37" s="45">
        <f>H25</f>
        <v>157</v>
      </c>
      <c r="H37" s="45" t="s">
        <v>37</v>
      </c>
      <c r="I37" s="45"/>
      <c r="J37" s="45"/>
      <c r="K37" s="47"/>
      <c r="L37" s="47"/>
      <c r="M37" s="48"/>
      <c r="N37" s="49"/>
    </row>
    <row r="38" spans="1:14" s="27" customFormat="1" ht="26.25" customHeight="1" thickBot="1" x14ac:dyDescent="0.45">
      <c r="A38" s="222" t="str">
        <f>IF(C38&gt;0," 本月戶數增加","本月戶數減少")</f>
        <v>本月戶數減少</v>
      </c>
      <c r="B38" s="223"/>
      <c r="C38" s="56">
        <f>C25-'11504'!C25</f>
        <v>-1</v>
      </c>
      <c r="D38" s="58" t="str">
        <f>IF(E38&gt;0,"男增加","男減少")</f>
        <v>男減少</v>
      </c>
      <c r="E38" s="57">
        <f>D25-'11504'!D25</f>
        <v>-12</v>
      </c>
      <c r="F38" s="58" t="str">
        <f>IF(G38&gt;0,"女增加","女減少")</f>
        <v>女減少</v>
      </c>
      <c r="G38" s="57">
        <f>E25-'11504'!E25</f>
        <v>-19</v>
      </c>
      <c r="H38" s="59"/>
      <c r="I38" s="223" t="str">
        <f>IF(K38&gt;0,"總人口數增加","總人口數減少")</f>
        <v>總人口數減少</v>
      </c>
      <c r="J38" s="223"/>
      <c r="K38" s="57">
        <f>F25-'11504'!F25</f>
        <v>-31</v>
      </c>
      <c r="L38" s="59"/>
      <c r="M38" s="60"/>
      <c r="N38" s="61"/>
    </row>
  </sheetData>
  <mergeCells count="28">
    <mergeCell ref="M3:M4"/>
    <mergeCell ref="N3:N4"/>
    <mergeCell ref="A27:B27"/>
    <mergeCell ref="A28:B28"/>
    <mergeCell ref="A32:B33"/>
    <mergeCell ref="C32:C33"/>
    <mergeCell ref="D32:D33"/>
    <mergeCell ref="A35:B35"/>
    <mergeCell ref="A26:B26"/>
    <mergeCell ref="A3:A4"/>
    <mergeCell ref="K3:K4"/>
    <mergeCell ref="L3:L4"/>
    <mergeCell ref="A37:B37"/>
    <mergeCell ref="A38:B38"/>
    <mergeCell ref="I38:J38"/>
    <mergeCell ref="A1:L1"/>
    <mergeCell ref="I3:I4"/>
    <mergeCell ref="C29:C31"/>
    <mergeCell ref="D29:D31"/>
    <mergeCell ref="B3:B4"/>
    <mergeCell ref="C3:C4"/>
    <mergeCell ref="G3:G4"/>
    <mergeCell ref="J3:J4"/>
    <mergeCell ref="H3:H4"/>
    <mergeCell ref="A36:B36"/>
    <mergeCell ref="A29:B31"/>
    <mergeCell ref="A34:B34"/>
    <mergeCell ref="K2:N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8"/>
  <sheetViews>
    <sheetView workbookViewId="0">
      <pane ySplit="4" topLeftCell="A5" activePane="bottomLeft" state="frozen"/>
      <selection pane="bottomLeft" activeCell="C38" sqref="C38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4" ht="28.5" customHeight="1" thickBot="1" x14ac:dyDescent="0.35">
      <c r="J2" s="20"/>
      <c r="K2" s="239" t="s">
        <v>152</v>
      </c>
      <c r="L2" s="239"/>
      <c r="M2" s="239"/>
      <c r="N2" s="239"/>
    </row>
    <row r="3" spans="1:14" ht="19.8" x14ac:dyDescent="0.4">
      <c r="A3" s="240" t="s">
        <v>81</v>
      </c>
      <c r="B3" s="241" t="s">
        <v>82</v>
      </c>
      <c r="C3" s="241" t="s">
        <v>25</v>
      </c>
      <c r="D3" s="139" t="s">
        <v>10</v>
      </c>
      <c r="E3" s="140" t="s">
        <v>91</v>
      </c>
      <c r="F3" s="141" t="s">
        <v>92</v>
      </c>
      <c r="G3" s="241" t="s">
        <v>26</v>
      </c>
      <c r="H3" s="241" t="s">
        <v>27</v>
      </c>
      <c r="I3" s="241" t="s">
        <v>28</v>
      </c>
      <c r="J3" s="241" t="s">
        <v>29</v>
      </c>
      <c r="K3" s="241" t="s">
        <v>30</v>
      </c>
      <c r="L3" s="241" t="s">
        <v>31</v>
      </c>
      <c r="M3" s="242" t="s">
        <v>106</v>
      </c>
      <c r="N3" s="243" t="s">
        <v>107</v>
      </c>
    </row>
    <row r="4" spans="1:14" s="1" customFormat="1" ht="19.8" x14ac:dyDescent="0.4">
      <c r="A4" s="221"/>
      <c r="B4" s="213"/>
      <c r="C4" s="213"/>
      <c r="D4" s="13" t="s">
        <v>32</v>
      </c>
      <c r="E4" s="13" t="s">
        <v>33</v>
      </c>
      <c r="F4" s="13" t="s">
        <v>85</v>
      </c>
      <c r="G4" s="213"/>
      <c r="H4" s="213"/>
      <c r="I4" s="213"/>
      <c r="J4" s="213"/>
      <c r="K4" s="213"/>
      <c r="L4" s="213"/>
      <c r="M4" s="235"/>
      <c r="N4" s="237"/>
    </row>
    <row r="5" spans="1:14" ht="19.8" x14ac:dyDescent="0.4">
      <c r="A5" s="164" t="s">
        <v>109</v>
      </c>
      <c r="B5" s="142">
        <v>9</v>
      </c>
      <c r="C5" s="142">
        <v>606</v>
      </c>
      <c r="D5" s="142">
        <v>488</v>
      </c>
      <c r="E5" s="142">
        <v>549</v>
      </c>
      <c r="F5" s="14">
        <f t="shared" ref="F5:F24" si="0">SUM(D5:E5)</f>
        <v>1037</v>
      </c>
      <c r="G5" s="28">
        <v>6</v>
      </c>
      <c r="H5" s="29">
        <v>5</v>
      </c>
      <c r="I5" s="29">
        <v>0</v>
      </c>
      <c r="J5" s="29">
        <v>0</v>
      </c>
      <c r="K5" s="29">
        <v>0</v>
      </c>
      <c r="L5" s="29">
        <v>0</v>
      </c>
      <c r="M5" s="30">
        <v>2</v>
      </c>
      <c r="N5" s="31">
        <v>1</v>
      </c>
    </row>
    <row r="6" spans="1:14" ht="19.8" x14ac:dyDescent="0.4">
      <c r="A6" s="164" t="s">
        <v>110</v>
      </c>
      <c r="B6" s="143">
        <v>9</v>
      </c>
      <c r="C6" s="142">
        <v>932</v>
      </c>
      <c r="D6" s="142">
        <v>724</v>
      </c>
      <c r="E6" s="142">
        <v>871</v>
      </c>
      <c r="F6" s="14">
        <f t="shared" si="0"/>
        <v>1595</v>
      </c>
      <c r="G6" s="28">
        <v>5</v>
      </c>
      <c r="H6" s="29">
        <v>5</v>
      </c>
      <c r="I6" s="29">
        <v>0</v>
      </c>
      <c r="J6" s="29">
        <v>1</v>
      </c>
      <c r="K6" s="29">
        <v>1</v>
      </c>
      <c r="L6" s="29">
        <v>1</v>
      </c>
      <c r="M6" s="30">
        <v>0</v>
      </c>
      <c r="N6" s="31">
        <v>0</v>
      </c>
    </row>
    <row r="7" spans="1:14" ht="19.8" x14ac:dyDescent="0.4">
      <c r="A7" s="164" t="s">
        <v>111</v>
      </c>
      <c r="B7" s="143">
        <v>17</v>
      </c>
      <c r="C7" s="142">
        <v>729</v>
      </c>
      <c r="D7" s="142">
        <v>680</v>
      </c>
      <c r="E7" s="142">
        <v>724</v>
      </c>
      <c r="F7" s="14">
        <f t="shared" si="0"/>
        <v>1404</v>
      </c>
      <c r="G7" s="28">
        <v>5</v>
      </c>
      <c r="H7" s="29">
        <v>3</v>
      </c>
      <c r="I7" s="29">
        <v>8</v>
      </c>
      <c r="J7" s="29">
        <v>8</v>
      </c>
      <c r="K7" s="29">
        <v>0</v>
      </c>
      <c r="L7" s="29">
        <v>2</v>
      </c>
      <c r="M7" s="30">
        <v>1</v>
      </c>
      <c r="N7" s="31">
        <v>1</v>
      </c>
    </row>
    <row r="8" spans="1:14" ht="19.8" x14ac:dyDescent="0.4">
      <c r="A8" s="164" t="s">
        <v>112</v>
      </c>
      <c r="B8" s="143">
        <v>8</v>
      </c>
      <c r="C8" s="142">
        <v>439</v>
      </c>
      <c r="D8" s="142">
        <v>391</v>
      </c>
      <c r="E8" s="142">
        <v>435</v>
      </c>
      <c r="F8" s="14">
        <f t="shared" si="0"/>
        <v>826</v>
      </c>
      <c r="G8" s="28">
        <v>2</v>
      </c>
      <c r="H8" s="29">
        <v>7</v>
      </c>
      <c r="I8" s="29">
        <v>1</v>
      </c>
      <c r="J8" s="29">
        <v>0</v>
      </c>
      <c r="K8" s="29">
        <v>0</v>
      </c>
      <c r="L8" s="29">
        <v>1</v>
      </c>
      <c r="M8" s="30">
        <v>0</v>
      </c>
      <c r="N8" s="31">
        <v>1</v>
      </c>
    </row>
    <row r="9" spans="1:14" ht="19.8" x14ac:dyDescent="0.4">
      <c r="A9" s="164" t="s">
        <v>113</v>
      </c>
      <c r="B9" s="143">
        <v>12</v>
      </c>
      <c r="C9" s="142">
        <v>563</v>
      </c>
      <c r="D9" s="142">
        <v>474</v>
      </c>
      <c r="E9" s="142">
        <v>544</v>
      </c>
      <c r="F9" s="14">
        <f t="shared" si="0"/>
        <v>1018</v>
      </c>
      <c r="G9" s="28">
        <v>2</v>
      </c>
      <c r="H9" s="29">
        <v>6</v>
      </c>
      <c r="I9" s="29">
        <v>1</v>
      </c>
      <c r="J9" s="29">
        <v>2</v>
      </c>
      <c r="K9" s="29">
        <v>0</v>
      </c>
      <c r="L9" s="29">
        <v>1</v>
      </c>
      <c r="M9" s="30">
        <v>2</v>
      </c>
      <c r="N9" s="31">
        <v>1</v>
      </c>
    </row>
    <row r="10" spans="1:14" ht="19.8" x14ac:dyDescent="0.4">
      <c r="A10" s="164" t="s">
        <v>114</v>
      </c>
      <c r="B10" s="143">
        <v>28</v>
      </c>
      <c r="C10" s="142">
        <v>2099</v>
      </c>
      <c r="D10" s="142">
        <v>1836</v>
      </c>
      <c r="E10" s="142">
        <v>2156</v>
      </c>
      <c r="F10" s="14">
        <f t="shared" si="0"/>
        <v>3992</v>
      </c>
      <c r="G10" s="28">
        <v>12</v>
      </c>
      <c r="H10" s="29">
        <v>14</v>
      </c>
      <c r="I10" s="29">
        <v>3</v>
      </c>
      <c r="J10" s="29">
        <v>0</v>
      </c>
      <c r="K10" s="29">
        <v>1</v>
      </c>
      <c r="L10" s="29">
        <v>5</v>
      </c>
      <c r="M10" s="30">
        <v>1</v>
      </c>
      <c r="N10" s="31">
        <v>1</v>
      </c>
    </row>
    <row r="11" spans="1:14" ht="19.8" x14ac:dyDescent="0.4">
      <c r="A11" s="164" t="s">
        <v>115</v>
      </c>
      <c r="B11" s="143">
        <v>10</v>
      </c>
      <c r="C11" s="142">
        <v>287</v>
      </c>
      <c r="D11" s="142">
        <v>321</v>
      </c>
      <c r="E11" s="142">
        <v>277</v>
      </c>
      <c r="F11" s="14">
        <f t="shared" si="0"/>
        <v>598</v>
      </c>
      <c r="G11" s="28">
        <v>0</v>
      </c>
      <c r="H11" s="29">
        <v>2</v>
      </c>
      <c r="I11" s="29">
        <v>0</v>
      </c>
      <c r="J11" s="29">
        <v>3</v>
      </c>
      <c r="K11" s="29">
        <v>0</v>
      </c>
      <c r="L11" s="29">
        <v>4</v>
      </c>
      <c r="M11" s="30">
        <v>0</v>
      </c>
      <c r="N11" s="31">
        <v>0</v>
      </c>
    </row>
    <row r="12" spans="1:14" ht="19.8" x14ac:dyDescent="0.4">
      <c r="A12" s="164" t="s">
        <v>116</v>
      </c>
      <c r="B12" s="143">
        <v>11</v>
      </c>
      <c r="C12" s="142">
        <v>812</v>
      </c>
      <c r="D12" s="142">
        <v>627</v>
      </c>
      <c r="E12" s="142">
        <v>725</v>
      </c>
      <c r="F12" s="14">
        <f t="shared" si="0"/>
        <v>1352</v>
      </c>
      <c r="G12" s="28">
        <v>5</v>
      </c>
      <c r="H12" s="29">
        <v>7</v>
      </c>
      <c r="I12" s="29">
        <v>1</v>
      </c>
      <c r="J12" s="29">
        <v>0</v>
      </c>
      <c r="K12" s="29">
        <v>0</v>
      </c>
      <c r="L12" s="29">
        <v>1</v>
      </c>
      <c r="M12" s="30">
        <v>2</v>
      </c>
      <c r="N12" s="31">
        <v>1</v>
      </c>
    </row>
    <row r="13" spans="1:14" ht="19.8" x14ac:dyDescent="0.4">
      <c r="A13" s="164" t="s">
        <v>117</v>
      </c>
      <c r="B13" s="143">
        <v>13</v>
      </c>
      <c r="C13" s="142">
        <v>1322</v>
      </c>
      <c r="D13" s="142">
        <v>984</v>
      </c>
      <c r="E13" s="142">
        <v>1232</v>
      </c>
      <c r="F13" s="14">
        <f t="shared" si="0"/>
        <v>2216</v>
      </c>
      <c r="G13" s="28">
        <v>10</v>
      </c>
      <c r="H13" s="29">
        <v>6</v>
      </c>
      <c r="I13" s="29">
        <v>0</v>
      </c>
      <c r="J13" s="29">
        <v>0</v>
      </c>
      <c r="K13" s="29">
        <v>1</v>
      </c>
      <c r="L13" s="29">
        <v>6</v>
      </c>
      <c r="M13" s="30">
        <v>1</v>
      </c>
      <c r="N13" s="31">
        <v>0</v>
      </c>
    </row>
    <row r="14" spans="1:14" ht="19.8" x14ac:dyDescent="0.4">
      <c r="A14" s="164" t="s">
        <v>118</v>
      </c>
      <c r="B14" s="143">
        <v>9</v>
      </c>
      <c r="C14" s="142">
        <v>547</v>
      </c>
      <c r="D14" s="142">
        <v>400</v>
      </c>
      <c r="E14" s="142">
        <v>528</v>
      </c>
      <c r="F14" s="14">
        <f t="shared" si="0"/>
        <v>928</v>
      </c>
      <c r="G14" s="28">
        <v>3</v>
      </c>
      <c r="H14" s="29">
        <v>6</v>
      </c>
      <c r="I14" s="29">
        <v>0</v>
      </c>
      <c r="J14" s="29">
        <v>0</v>
      </c>
      <c r="K14" s="29">
        <v>1</v>
      </c>
      <c r="L14" s="29">
        <v>0</v>
      </c>
      <c r="M14" s="30">
        <v>0</v>
      </c>
      <c r="N14" s="31">
        <v>0</v>
      </c>
    </row>
    <row r="15" spans="1:14" ht="19.8" x14ac:dyDescent="0.4">
      <c r="A15" s="164" t="s">
        <v>119</v>
      </c>
      <c r="B15" s="143">
        <v>10</v>
      </c>
      <c r="C15" s="142">
        <v>575</v>
      </c>
      <c r="D15" s="142">
        <v>524</v>
      </c>
      <c r="E15" s="142">
        <v>581</v>
      </c>
      <c r="F15" s="14">
        <f t="shared" si="0"/>
        <v>1105</v>
      </c>
      <c r="G15" s="28">
        <v>7</v>
      </c>
      <c r="H15" s="29">
        <v>9</v>
      </c>
      <c r="I15" s="29">
        <v>0</v>
      </c>
      <c r="J15" s="29">
        <v>0</v>
      </c>
      <c r="K15" s="29">
        <v>0</v>
      </c>
      <c r="L15" s="29">
        <v>1</v>
      </c>
      <c r="M15" s="30">
        <v>1</v>
      </c>
      <c r="N15" s="31">
        <v>0</v>
      </c>
    </row>
    <row r="16" spans="1:14" ht="19.8" x14ac:dyDescent="0.4">
      <c r="A16" s="164" t="s">
        <v>120</v>
      </c>
      <c r="B16" s="143">
        <v>13</v>
      </c>
      <c r="C16" s="142">
        <v>634</v>
      </c>
      <c r="D16" s="142">
        <v>626</v>
      </c>
      <c r="E16" s="142">
        <v>497</v>
      </c>
      <c r="F16" s="14">
        <f t="shared" si="0"/>
        <v>1123</v>
      </c>
      <c r="G16" s="28">
        <v>7</v>
      </c>
      <c r="H16" s="28">
        <v>6</v>
      </c>
      <c r="I16" s="29">
        <v>1</v>
      </c>
      <c r="J16" s="29">
        <v>2</v>
      </c>
      <c r="K16" s="29">
        <v>0</v>
      </c>
      <c r="L16" s="29">
        <v>3</v>
      </c>
      <c r="M16" s="30">
        <v>0</v>
      </c>
      <c r="N16" s="31">
        <v>1</v>
      </c>
    </row>
    <row r="17" spans="1:14" ht="19.8" x14ac:dyDescent="0.4">
      <c r="A17" s="164" t="s">
        <v>121</v>
      </c>
      <c r="B17" s="143">
        <v>9</v>
      </c>
      <c r="C17" s="142">
        <v>548</v>
      </c>
      <c r="D17" s="142">
        <v>481</v>
      </c>
      <c r="E17" s="142">
        <v>510</v>
      </c>
      <c r="F17" s="14">
        <f t="shared" si="0"/>
        <v>991</v>
      </c>
      <c r="G17" s="28">
        <v>0</v>
      </c>
      <c r="H17" s="29">
        <v>3</v>
      </c>
      <c r="I17" s="29">
        <v>5</v>
      </c>
      <c r="J17" s="29">
        <v>1</v>
      </c>
      <c r="K17" s="29">
        <v>1</v>
      </c>
      <c r="L17" s="29">
        <v>0</v>
      </c>
      <c r="M17" s="30">
        <v>1</v>
      </c>
      <c r="N17" s="31">
        <v>1</v>
      </c>
    </row>
    <row r="18" spans="1:14" ht="19.8" x14ac:dyDescent="0.4">
      <c r="A18" s="164" t="s">
        <v>122</v>
      </c>
      <c r="B18" s="143">
        <v>18</v>
      </c>
      <c r="C18" s="142">
        <v>794</v>
      </c>
      <c r="D18" s="142">
        <v>691</v>
      </c>
      <c r="E18" s="142">
        <v>851</v>
      </c>
      <c r="F18" s="14">
        <f t="shared" si="0"/>
        <v>1542</v>
      </c>
      <c r="G18" s="28">
        <v>8</v>
      </c>
      <c r="H18" s="29">
        <v>4</v>
      </c>
      <c r="I18" s="29">
        <v>0</v>
      </c>
      <c r="J18" s="29">
        <v>3</v>
      </c>
      <c r="K18" s="29">
        <v>0</v>
      </c>
      <c r="L18" s="29">
        <v>1</v>
      </c>
      <c r="M18" s="30">
        <v>0</v>
      </c>
      <c r="N18" s="31">
        <v>0</v>
      </c>
    </row>
    <row r="19" spans="1:14" ht="19.8" x14ac:dyDescent="0.4">
      <c r="A19" s="164" t="s">
        <v>123</v>
      </c>
      <c r="B19" s="143">
        <v>11</v>
      </c>
      <c r="C19" s="142">
        <v>1146</v>
      </c>
      <c r="D19" s="142">
        <v>775</v>
      </c>
      <c r="E19" s="142">
        <v>964</v>
      </c>
      <c r="F19" s="14">
        <f t="shared" si="0"/>
        <v>1739</v>
      </c>
      <c r="G19" s="28">
        <v>10</v>
      </c>
      <c r="H19" s="29">
        <v>4</v>
      </c>
      <c r="I19" s="29">
        <v>0</v>
      </c>
      <c r="J19" s="29">
        <v>0</v>
      </c>
      <c r="K19" s="29">
        <v>1</v>
      </c>
      <c r="L19" s="29">
        <v>2</v>
      </c>
      <c r="M19" s="30">
        <v>3</v>
      </c>
      <c r="N19" s="31">
        <v>1</v>
      </c>
    </row>
    <row r="20" spans="1:14" ht="19.8" x14ac:dyDescent="0.4">
      <c r="A20" s="164" t="s">
        <v>124</v>
      </c>
      <c r="B20" s="143">
        <v>9</v>
      </c>
      <c r="C20" s="142">
        <v>550</v>
      </c>
      <c r="D20" s="142">
        <v>476</v>
      </c>
      <c r="E20" s="142">
        <v>550</v>
      </c>
      <c r="F20" s="14">
        <f t="shared" si="0"/>
        <v>1026</v>
      </c>
      <c r="G20" s="28">
        <v>5</v>
      </c>
      <c r="H20" s="29">
        <v>2</v>
      </c>
      <c r="I20" s="29">
        <v>1</v>
      </c>
      <c r="J20" s="29">
        <v>1</v>
      </c>
      <c r="K20" s="29">
        <v>0</v>
      </c>
      <c r="L20" s="29">
        <v>2</v>
      </c>
      <c r="M20" s="30">
        <v>0</v>
      </c>
      <c r="N20" s="31">
        <v>0</v>
      </c>
    </row>
    <row r="21" spans="1:14" ht="19.8" x14ac:dyDescent="0.4">
      <c r="A21" s="164" t="s">
        <v>125</v>
      </c>
      <c r="B21" s="143">
        <v>19</v>
      </c>
      <c r="C21" s="142">
        <v>990</v>
      </c>
      <c r="D21" s="142">
        <v>852</v>
      </c>
      <c r="E21" s="142">
        <v>984</v>
      </c>
      <c r="F21" s="14">
        <f t="shared" si="0"/>
        <v>1836</v>
      </c>
      <c r="G21" s="28">
        <v>3</v>
      </c>
      <c r="H21" s="29">
        <v>5</v>
      </c>
      <c r="I21" s="29">
        <v>1</v>
      </c>
      <c r="J21" s="29">
        <v>1</v>
      </c>
      <c r="K21" s="29">
        <v>0</v>
      </c>
      <c r="L21" s="29">
        <v>1</v>
      </c>
      <c r="M21" s="30">
        <v>0</v>
      </c>
      <c r="N21" s="31">
        <v>0</v>
      </c>
    </row>
    <row r="22" spans="1:14" ht="19.8" x14ac:dyDescent="0.4">
      <c r="A22" s="164" t="s">
        <v>126</v>
      </c>
      <c r="B22" s="143">
        <v>13</v>
      </c>
      <c r="C22" s="142">
        <v>556</v>
      </c>
      <c r="D22" s="142">
        <v>500</v>
      </c>
      <c r="E22" s="142">
        <v>562</v>
      </c>
      <c r="F22" s="14">
        <f t="shared" si="0"/>
        <v>1062</v>
      </c>
      <c r="G22" s="28">
        <v>2</v>
      </c>
      <c r="H22" s="29">
        <v>4</v>
      </c>
      <c r="I22" s="29">
        <v>0</v>
      </c>
      <c r="J22" s="29">
        <v>0</v>
      </c>
      <c r="K22" s="29">
        <v>0</v>
      </c>
      <c r="L22" s="29">
        <v>1</v>
      </c>
      <c r="M22" s="30">
        <v>0</v>
      </c>
      <c r="N22" s="31">
        <v>0</v>
      </c>
    </row>
    <row r="23" spans="1:14" ht="19.8" x14ac:dyDescent="0.4">
      <c r="A23" s="164" t="s">
        <v>127</v>
      </c>
      <c r="B23" s="143">
        <v>14</v>
      </c>
      <c r="C23" s="142">
        <v>562</v>
      </c>
      <c r="D23" s="142">
        <v>446</v>
      </c>
      <c r="E23" s="142">
        <v>564</v>
      </c>
      <c r="F23" s="14">
        <f t="shared" si="0"/>
        <v>1010</v>
      </c>
      <c r="G23" s="28">
        <v>6</v>
      </c>
      <c r="H23" s="29">
        <v>8</v>
      </c>
      <c r="I23" s="29">
        <v>1</v>
      </c>
      <c r="J23" s="29">
        <v>1</v>
      </c>
      <c r="K23" s="29">
        <v>0</v>
      </c>
      <c r="L23" s="29">
        <v>0</v>
      </c>
      <c r="M23" s="30">
        <v>0</v>
      </c>
      <c r="N23" s="31">
        <v>0</v>
      </c>
    </row>
    <row r="24" spans="1:14" ht="19.8" x14ac:dyDescent="0.4">
      <c r="A24" s="164" t="s">
        <v>128</v>
      </c>
      <c r="B24" s="143">
        <v>16</v>
      </c>
      <c r="C24" s="142">
        <v>595</v>
      </c>
      <c r="D24" s="142">
        <v>527</v>
      </c>
      <c r="E24" s="142">
        <v>618</v>
      </c>
      <c r="F24" s="14">
        <f t="shared" si="0"/>
        <v>1145</v>
      </c>
      <c r="G24" s="28">
        <v>2</v>
      </c>
      <c r="H24" s="29">
        <v>3</v>
      </c>
      <c r="I24" s="29">
        <v>1</v>
      </c>
      <c r="J24" s="29">
        <v>1</v>
      </c>
      <c r="K24" s="29">
        <v>0</v>
      </c>
      <c r="L24" s="29">
        <v>2</v>
      </c>
      <c r="M24" s="30">
        <v>0</v>
      </c>
      <c r="N24" s="31">
        <v>0</v>
      </c>
    </row>
    <row r="25" spans="1:14" ht="19.8" x14ac:dyDescent="0.4">
      <c r="A25" s="163" t="s">
        <v>98</v>
      </c>
      <c r="B25" s="14">
        <f t="shared" ref="B25:N25" si="1">SUM(B5:B24)</f>
        <v>258</v>
      </c>
      <c r="C25" s="14">
        <f t="shared" si="1"/>
        <v>15286</v>
      </c>
      <c r="D25" s="14">
        <f t="shared" si="1"/>
        <v>12823</v>
      </c>
      <c r="E25" s="14">
        <f t="shared" si="1"/>
        <v>14722</v>
      </c>
      <c r="F25" s="14">
        <f t="shared" si="1"/>
        <v>27545</v>
      </c>
      <c r="G25" s="14">
        <f t="shared" si="1"/>
        <v>100</v>
      </c>
      <c r="H25" s="14">
        <f>SUM(H5:H24)</f>
        <v>109</v>
      </c>
      <c r="I25" s="14">
        <f t="shared" si="1"/>
        <v>24</v>
      </c>
      <c r="J25" s="14">
        <f t="shared" si="1"/>
        <v>24</v>
      </c>
      <c r="K25" s="14">
        <f t="shared" si="1"/>
        <v>6</v>
      </c>
      <c r="L25" s="14">
        <f t="shared" si="1"/>
        <v>34</v>
      </c>
      <c r="M25" s="15">
        <f t="shared" si="1"/>
        <v>14</v>
      </c>
      <c r="N25" s="18">
        <f t="shared" si="1"/>
        <v>9</v>
      </c>
    </row>
    <row r="26" spans="1:14" s="2" customFormat="1" ht="26.25" customHeight="1" x14ac:dyDescent="0.4">
      <c r="A26" s="175" t="s">
        <v>34</v>
      </c>
      <c r="B26" s="176"/>
      <c r="C26" s="45">
        <f>C25</f>
        <v>15286</v>
      </c>
      <c r="D26" s="45" t="s">
        <v>35</v>
      </c>
      <c r="E26" s="45" t="s">
        <v>36</v>
      </c>
      <c r="F26" s="45"/>
      <c r="G26" s="45">
        <f>F25</f>
        <v>27545</v>
      </c>
      <c r="H26" s="45" t="s">
        <v>37</v>
      </c>
      <c r="I26" s="45"/>
      <c r="J26" s="45"/>
      <c r="K26" s="45" t="s">
        <v>133</v>
      </c>
      <c r="L26" s="45"/>
      <c r="M26" s="52"/>
      <c r="N26" s="53"/>
    </row>
    <row r="27" spans="1:14" s="2" customFormat="1" ht="26.25" customHeight="1" x14ac:dyDescent="0.4">
      <c r="A27" s="175" t="s">
        <v>96</v>
      </c>
      <c r="B27" s="176"/>
      <c r="C27" s="46" t="str">
        <f ca="1">INDIRECT(H27,TRUE)</f>
        <v>新生</v>
      </c>
      <c r="D27" s="123" t="s">
        <v>89</v>
      </c>
      <c r="E27" s="124">
        <f>MAX(C5:C24)</f>
        <v>2099</v>
      </c>
      <c r="F27" s="125">
        <f>MAX(F5:F24)</f>
        <v>3992</v>
      </c>
      <c r="G27" s="71"/>
      <c r="H27" s="128" t="str">
        <f>ADDRESS(MATCH(MAX(F5:F24),F5:F24,0)+4,1)</f>
        <v>$A$10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97</v>
      </c>
      <c r="B28" s="176"/>
      <c r="C28" s="129" t="str">
        <f ca="1">INDIRECT(H28,TRUE)</f>
        <v>後金</v>
      </c>
      <c r="D28" s="130" t="s">
        <v>89</v>
      </c>
      <c r="E28" s="126">
        <f>MIN(C5:C24)</f>
        <v>287</v>
      </c>
      <c r="F28" s="127">
        <f>MIN(F5:F24)</f>
        <v>598</v>
      </c>
      <c r="G28" s="71"/>
      <c r="H28" s="128" t="str">
        <f>ADDRESS(MATCH(MIN(F5:F24),F5:F24,0)+4,1)</f>
        <v>$A$11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195" t="s">
        <v>38</v>
      </c>
      <c r="B29" s="226"/>
      <c r="C29" s="214">
        <f>SUM(G29:G31)</f>
        <v>185</v>
      </c>
      <c r="D29" s="217" t="s">
        <v>37</v>
      </c>
      <c r="E29" s="71" t="s">
        <v>39</v>
      </c>
      <c r="F29" s="71"/>
      <c r="G29" s="71">
        <v>99</v>
      </c>
      <c r="H29" s="71" t="s">
        <v>37</v>
      </c>
      <c r="I29" s="71"/>
      <c r="J29" s="71"/>
      <c r="K29" s="64"/>
      <c r="L29" s="64"/>
      <c r="M29" s="65"/>
      <c r="N29" s="66"/>
    </row>
    <row r="30" spans="1:14" s="3" customFormat="1" ht="24.9" customHeight="1" x14ac:dyDescent="0.4">
      <c r="A30" s="227"/>
      <c r="B30" s="228"/>
      <c r="C30" s="215"/>
      <c r="D30" s="218"/>
      <c r="E30" s="149" t="s">
        <v>13</v>
      </c>
      <c r="F30" s="149"/>
      <c r="G30" s="149">
        <v>86</v>
      </c>
      <c r="H30" s="149" t="s">
        <v>10</v>
      </c>
      <c r="I30" s="149"/>
      <c r="J30" s="149"/>
      <c r="K30" s="169"/>
      <c r="L30" s="169"/>
      <c r="M30" s="170"/>
      <c r="N30" s="171"/>
    </row>
    <row r="31" spans="1:14" s="4" customFormat="1" ht="24.9" customHeight="1" x14ac:dyDescent="0.4">
      <c r="A31" s="229"/>
      <c r="B31" s="230"/>
      <c r="C31" s="216"/>
      <c r="D31" s="219"/>
      <c r="E31" s="72" t="s">
        <v>145</v>
      </c>
      <c r="F31" s="72"/>
      <c r="G31" s="72">
        <v>0</v>
      </c>
      <c r="H31" s="72" t="s">
        <v>37</v>
      </c>
      <c r="I31" s="72"/>
      <c r="J31" s="72"/>
      <c r="K31" s="73"/>
      <c r="L31" s="73"/>
      <c r="M31" s="74"/>
      <c r="N31" s="75"/>
    </row>
    <row r="32" spans="1:14" s="4" customFormat="1" ht="24.9" customHeight="1" x14ac:dyDescent="0.4">
      <c r="A32" s="195" t="s">
        <v>17</v>
      </c>
      <c r="B32" s="196"/>
      <c r="C32" s="199">
        <f>K25</f>
        <v>6</v>
      </c>
      <c r="D32" s="199" t="s">
        <v>10</v>
      </c>
      <c r="E32" s="149" t="s">
        <v>140</v>
      </c>
      <c r="F32" s="71"/>
      <c r="G32" s="71"/>
      <c r="H32" s="71"/>
      <c r="I32" s="71"/>
      <c r="J32" s="71"/>
      <c r="K32" s="150"/>
      <c r="L32" s="150"/>
      <c r="M32" s="151"/>
      <c r="N32" s="152"/>
    </row>
    <row r="33" spans="1:14" s="5" customFormat="1" ht="24.9" customHeight="1" x14ac:dyDescent="0.4">
      <c r="A33" s="231"/>
      <c r="B33" s="232"/>
      <c r="C33" s="233"/>
      <c r="D33" s="233"/>
      <c r="E33" s="149" t="s">
        <v>132</v>
      </c>
      <c r="F33" s="147"/>
      <c r="G33" s="147"/>
      <c r="H33" s="147"/>
      <c r="I33" s="147"/>
      <c r="J33" s="147"/>
      <c r="K33" s="147"/>
      <c r="L33" s="147"/>
      <c r="M33" s="147"/>
      <c r="N33" s="148"/>
    </row>
    <row r="34" spans="1:14" s="6" customFormat="1" ht="26.25" customHeight="1" x14ac:dyDescent="0.4">
      <c r="A34" s="175" t="s">
        <v>40</v>
      </c>
      <c r="B34" s="176"/>
      <c r="C34" s="45">
        <f>L25</f>
        <v>34</v>
      </c>
      <c r="D34" s="45" t="s">
        <v>37</v>
      </c>
      <c r="E34" s="45"/>
      <c r="F34" s="45"/>
      <c r="G34" s="46"/>
      <c r="H34" s="45"/>
      <c r="I34" s="45"/>
      <c r="J34" s="45"/>
      <c r="K34" s="47"/>
      <c r="L34" s="47"/>
      <c r="M34" s="48"/>
      <c r="N34" s="49"/>
    </row>
    <row r="35" spans="1:14" s="7" customFormat="1" ht="26.25" customHeight="1" x14ac:dyDescent="0.4">
      <c r="A35" s="175" t="s">
        <v>14</v>
      </c>
      <c r="B35" s="176"/>
      <c r="C35" s="45">
        <f>M25</f>
        <v>14</v>
      </c>
      <c r="D35" s="45" t="s">
        <v>41</v>
      </c>
      <c r="E35" s="45" t="s">
        <v>178</v>
      </c>
      <c r="F35" s="45"/>
      <c r="G35" s="45"/>
      <c r="H35" s="45"/>
      <c r="I35" s="45"/>
      <c r="J35" s="45"/>
      <c r="K35" s="47"/>
      <c r="L35" s="47"/>
      <c r="M35" s="48"/>
      <c r="N35" s="49"/>
    </row>
    <row r="36" spans="1:14" s="8" customFormat="1" ht="26.25" customHeight="1" x14ac:dyDescent="0.4">
      <c r="A36" s="224" t="s">
        <v>108</v>
      </c>
      <c r="B36" s="225"/>
      <c r="C36" s="45">
        <f>N25</f>
        <v>9</v>
      </c>
      <c r="D36" s="45" t="s">
        <v>41</v>
      </c>
      <c r="E36" s="45" t="s">
        <v>100</v>
      </c>
      <c r="F36" s="45"/>
      <c r="G36" s="45"/>
      <c r="H36" s="45"/>
      <c r="I36" s="45"/>
      <c r="J36" s="45"/>
      <c r="K36" s="47"/>
      <c r="L36" s="47"/>
      <c r="M36" s="48"/>
      <c r="N36" s="49"/>
    </row>
    <row r="37" spans="1:14" s="6" customFormat="1" ht="26.25" customHeight="1" x14ac:dyDescent="0.4">
      <c r="A37" s="175" t="s">
        <v>95</v>
      </c>
      <c r="B37" s="176"/>
      <c r="C37" s="45">
        <f>G25</f>
        <v>100</v>
      </c>
      <c r="D37" s="45" t="s">
        <v>37</v>
      </c>
      <c r="E37" s="45" t="s">
        <v>42</v>
      </c>
      <c r="F37" s="45"/>
      <c r="G37" s="45">
        <f>H25</f>
        <v>109</v>
      </c>
      <c r="H37" s="45" t="s">
        <v>37</v>
      </c>
      <c r="I37" s="45"/>
      <c r="J37" s="45"/>
      <c r="K37" s="47"/>
      <c r="L37" s="47"/>
      <c r="M37" s="48"/>
      <c r="N37" s="49"/>
    </row>
    <row r="38" spans="1:14" s="9" customFormat="1" ht="26.25" customHeight="1" thickBot="1" x14ac:dyDescent="0.45">
      <c r="A38" s="222" t="str">
        <f>IF(C38&gt;0," 本月戶數增加","本月戶數減少")</f>
        <v>本月戶數減少</v>
      </c>
      <c r="B38" s="223"/>
      <c r="C38" s="56">
        <f>C25-'11505'!C25</f>
        <v>-15</v>
      </c>
      <c r="D38" s="58" t="str">
        <f>IF(E38&gt;0,"男增加","男減少")</f>
        <v>男減少</v>
      </c>
      <c r="E38" s="57">
        <f>D25-'11505'!D25</f>
        <v>-11</v>
      </c>
      <c r="F38" s="58" t="str">
        <f>IF(G38&gt;0,"女增加","女減少")</f>
        <v>女減少</v>
      </c>
      <c r="G38" s="57">
        <f>E25-'11505'!E25</f>
        <v>-26</v>
      </c>
      <c r="H38" s="59"/>
      <c r="I38" s="223" t="str">
        <f>IF(K38&gt;0,"總人口數增加","總人口數減少")</f>
        <v>總人口數減少</v>
      </c>
      <c r="J38" s="223"/>
      <c r="K38" s="57">
        <f>F25-'11505'!F25</f>
        <v>-37</v>
      </c>
      <c r="L38" s="59"/>
      <c r="M38" s="60"/>
      <c r="N38" s="61"/>
    </row>
  </sheetData>
  <mergeCells count="28">
    <mergeCell ref="A1:L1"/>
    <mergeCell ref="I3:I4"/>
    <mergeCell ref="C29:C31"/>
    <mergeCell ref="D29:D31"/>
    <mergeCell ref="B3:B4"/>
    <mergeCell ref="G3:G4"/>
    <mergeCell ref="H3:H4"/>
    <mergeCell ref="A26:B26"/>
    <mergeCell ref="A3:A4"/>
    <mergeCell ref="L3:L4"/>
    <mergeCell ref="K2:N2"/>
    <mergeCell ref="M3:M4"/>
    <mergeCell ref="N3:N4"/>
    <mergeCell ref="K3:K4"/>
    <mergeCell ref="J3:J4"/>
    <mergeCell ref="A29:B31"/>
    <mergeCell ref="C3:C4"/>
    <mergeCell ref="A38:B38"/>
    <mergeCell ref="I38:J38"/>
    <mergeCell ref="A36:B36"/>
    <mergeCell ref="A34:B34"/>
    <mergeCell ref="A35:B35"/>
    <mergeCell ref="A27:B27"/>
    <mergeCell ref="A28:B28"/>
    <mergeCell ref="A37:B37"/>
    <mergeCell ref="A32:B33"/>
    <mergeCell ref="C32:C33"/>
    <mergeCell ref="D32:D33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8"/>
  <sheetViews>
    <sheetView workbookViewId="0">
      <pane ySplit="4" topLeftCell="A32" activePane="bottomLeft" state="frozen"/>
      <selection pane="bottomLeft" activeCell="C38" sqref="C38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32"/>
      <c r="N1" s="32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05" t="s">
        <v>153</v>
      </c>
      <c r="L2" s="205"/>
      <c r="M2" s="205"/>
      <c r="N2" s="205"/>
    </row>
    <row r="3" spans="1:14" ht="19.8" x14ac:dyDescent="0.4">
      <c r="A3" s="252" t="s">
        <v>81</v>
      </c>
      <c r="B3" s="246" t="s">
        <v>82</v>
      </c>
      <c r="C3" s="246" t="s">
        <v>25</v>
      </c>
      <c r="D3" s="139" t="s">
        <v>10</v>
      </c>
      <c r="E3" s="140" t="s">
        <v>91</v>
      </c>
      <c r="F3" s="141" t="s">
        <v>92</v>
      </c>
      <c r="G3" s="246" t="s">
        <v>26</v>
      </c>
      <c r="H3" s="246" t="s">
        <v>27</v>
      </c>
      <c r="I3" s="246" t="s">
        <v>28</v>
      </c>
      <c r="J3" s="246" t="s">
        <v>29</v>
      </c>
      <c r="K3" s="246" t="s">
        <v>30</v>
      </c>
      <c r="L3" s="246" t="s">
        <v>31</v>
      </c>
      <c r="M3" s="254" t="s">
        <v>106</v>
      </c>
      <c r="N3" s="256" t="s">
        <v>107</v>
      </c>
    </row>
    <row r="4" spans="1:14" s="1" customFormat="1" ht="19.8" x14ac:dyDescent="0.4">
      <c r="A4" s="253"/>
      <c r="B4" s="247"/>
      <c r="C4" s="247"/>
      <c r="D4" s="34" t="s">
        <v>32</v>
      </c>
      <c r="E4" s="34" t="s">
        <v>33</v>
      </c>
      <c r="F4" s="34" t="s">
        <v>86</v>
      </c>
      <c r="G4" s="247"/>
      <c r="H4" s="247"/>
      <c r="I4" s="247"/>
      <c r="J4" s="247"/>
      <c r="K4" s="247"/>
      <c r="L4" s="247"/>
      <c r="M4" s="255"/>
      <c r="N4" s="257"/>
    </row>
    <row r="5" spans="1:14" ht="19.8" x14ac:dyDescent="0.4">
      <c r="A5" s="164" t="s">
        <v>109</v>
      </c>
      <c r="B5" s="142">
        <v>9</v>
      </c>
      <c r="C5" s="142">
        <v>607</v>
      </c>
      <c r="D5" s="142">
        <v>490</v>
      </c>
      <c r="E5" s="142">
        <v>547</v>
      </c>
      <c r="F5" s="35">
        <f>SUM(D5:E5)</f>
        <v>1037</v>
      </c>
      <c r="G5" s="41">
        <v>2</v>
      </c>
      <c r="H5" s="42">
        <v>4</v>
      </c>
      <c r="I5" s="42">
        <v>2</v>
      </c>
      <c r="J5" s="42">
        <v>1</v>
      </c>
      <c r="K5" s="42">
        <v>1</v>
      </c>
      <c r="L5" s="42">
        <v>0</v>
      </c>
      <c r="M5" s="43">
        <v>0</v>
      </c>
      <c r="N5" s="44">
        <v>0</v>
      </c>
    </row>
    <row r="6" spans="1:14" ht="19.8" x14ac:dyDescent="0.4">
      <c r="A6" s="164" t="s">
        <v>110</v>
      </c>
      <c r="B6" s="143">
        <v>9</v>
      </c>
      <c r="C6" s="142">
        <v>929</v>
      </c>
      <c r="D6" s="142">
        <v>723</v>
      </c>
      <c r="E6" s="142">
        <v>867</v>
      </c>
      <c r="F6" s="35">
        <f t="shared" ref="F6:F24" si="0">SUM(D6:E6)</f>
        <v>1590</v>
      </c>
      <c r="G6" s="41">
        <v>6</v>
      </c>
      <c r="H6" s="42">
        <v>11</v>
      </c>
      <c r="I6" s="42">
        <v>2</v>
      </c>
      <c r="J6" s="42">
        <v>3</v>
      </c>
      <c r="K6" s="42">
        <v>1</v>
      </c>
      <c r="L6" s="42">
        <v>0</v>
      </c>
      <c r="M6" s="43">
        <v>1</v>
      </c>
      <c r="N6" s="44">
        <v>0</v>
      </c>
    </row>
    <row r="7" spans="1:14" ht="19.8" x14ac:dyDescent="0.4">
      <c r="A7" s="164" t="s">
        <v>111</v>
      </c>
      <c r="B7" s="143">
        <v>17</v>
      </c>
      <c r="C7" s="142">
        <v>727</v>
      </c>
      <c r="D7" s="142">
        <v>679</v>
      </c>
      <c r="E7" s="142">
        <v>722</v>
      </c>
      <c r="F7" s="35">
        <f t="shared" si="0"/>
        <v>1401</v>
      </c>
      <c r="G7" s="41">
        <v>3</v>
      </c>
      <c r="H7" s="42">
        <v>5</v>
      </c>
      <c r="I7" s="42">
        <v>0</v>
      </c>
      <c r="J7" s="42">
        <v>1</v>
      </c>
      <c r="K7" s="42">
        <v>0</v>
      </c>
      <c r="L7" s="42">
        <v>0</v>
      </c>
      <c r="M7" s="43">
        <v>0</v>
      </c>
      <c r="N7" s="44">
        <v>0</v>
      </c>
    </row>
    <row r="8" spans="1:14" ht="19.8" x14ac:dyDescent="0.4">
      <c r="A8" s="164" t="s">
        <v>112</v>
      </c>
      <c r="B8" s="143">
        <v>8</v>
      </c>
      <c r="C8" s="142">
        <v>439</v>
      </c>
      <c r="D8" s="142">
        <v>390</v>
      </c>
      <c r="E8" s="142">
        <v>436</v>
      </c>
      <c r="F8" s="35">
        <f t="shared" si="0"/>
        <v>826</v>
      </c>
      <c r="G8" s="41">
        <v>5</v>
      </c>
      <c r="H8" s="42">
        <v>4</v>
      </c>
      <c r="I8" s="42">
        <v>0</v>
      </c>
      <c r="J8" s="42">
        <v>0</v>
      </c>
      <c r="K8" s="42">
        <v>1</v>
      </c>
      <c r="L8" s="42">
        <v>2</v>
      </c>
      <c r="M8" s="43">
        <v>0</v>
      </c>
      <c r="N8" s="44">
        <v>0</v>
      </c>
    </row>
    <row r="9" spans="1:14" ht="19.8" x14ac:dyDescent="0.4">
      <c r="A9" s="164" t="s">
        <v>113</v>
      </c>
      <c r="B9" s="143">
        <v>12</v>
      </c>
      <c r="C9" s="142">
        <v>565</v>
      </c>
      <c r="D9" s="142">
        <v>474</v>
      </c>
      <c r="E9" s="142">
        <v>544</v>
      </c>
      <c r="F9" s="35">
        <f t="shared" si="0"/>
        <v>1018</v>
      </c>
      <c r="G9" s="41">
        <v>3</v>
      </c>
      <c r="H9" s="42">
        <v>1</v>
      </c>
      <c r="I9" s="42">
        <v>0</v>
      </c>
      <c r="J9" s="42">
        <v>1</v>
      </c>
      <c r="K9" s="42">
        <v>0</v>
      </c>
      <c r="L9" s="42">
        <v>1</v>
      </c>
      <c r="M9" s="43">
        <v>0</v>
      </c>
      <c r="N9" s="44">
        <v>0</v>
      </c>
    </row>
    <row r="10" spans="1:14" ht="19.8" x14ac:dyDescent="0.4">
      <c r="A10" s="164" t="s">
        <v>114</v>
      </c>
      <c r="B10" s="143">
        <v>28</v>
      </c>
      <c r="C10" s="142">
        <v>2101</v>
      </c>
      <c r="D10" s="142">
        <v>1827</v>
      </c>
      <c r="E10" s="142">
        <v>2153</v>
      </c>
      <c r="F10" s="35">
        <f t="shared" si="0"/>
        <v>3980</v>
      </c>
      <c r="G10" s="41">
        <v>17</v>
      </c>
      <c r="H10" s="42">
        <v>23</v>
      </c>
      <c r="I10" s="42">
        <v>3</v>
      </c>
      <c r="J10" s="42">
        <v>4</v>
      </c>
      <c r="K10" s="42">
        <v>0</v>
      </c>
      <c r="L10" s="42">
        <v>5</v>
      </c>
      <c r="M10" s="43">
        <v>0</v>
      </c>
      <c r="N10" s="44">
        <v>0</v>
      </c>
    </row>
    <row r="11" spans="1:14" ht="19.8" x14ac:dyDescent="0.4">
      <c r="A11" s="164" t="s">
        <v>115</v>
      </c>
      <c r="B11" s="143">
        <v>10</v>
      </c>
      <c r="C11" s="142">
        <v>287</v>
      </c>
      <c r="D11" s="142">
        <v>321</v>
      </c>
      <c r="E11" s="142">
        <v>275</v>
      </c>
      <c r="F11" s="35">
        <f t="shared" si="0"/>
        <v>596</v>
      </c>
      <c r="G11" s="41">
        <v>0</v>
      </c>
      <c r="H11" s="42">
        <v>1</v>
      </c>
      <c r="I11" s="42">
        <v>0</v>
      </c>
      <c r="J11" s="42">
        <v>0</v>
      </c>
      <c r="K11" s="42">
        <v>0</v>
      </c>
      <c r="L11" s="42">
        <v>1</v>
      </c>
      <c r="M11" s="43">
        <v>1</v>
      </c>
      <c r="N11" s="44">
        <v>0</v>
      </c>
    </row>
    <row r="12" spans="1:14" ht="19.8" x14ac:dyDescent="0.4">
      <c r="A12" s="164" t="s">
        <v>116</v>
      </c>
      <c r="B12" s="143">
        <v>11</v>
      </c>
      <c r="C12" s="142">
        <v>815</v>
      </c>
      <c r="D12" s="142">
        <v>629</v>
      </c>
      <c r="E12" s="142">
        <v>728</v>
      </c>
      <c r="F12" s="35">
        <f t="shared" si="0"/>
        <v>1357</v>
      </c>
      <c r="G12" s="41">
        <v>8</v>
      </c>
      <c r="H12" s="42">
        <v>1</v>
      </c>
      <c r="I12" s="42">
        <v>1</v>
      </c>
      <c r="J12" s="42">
        <v>2</v>
      </c>
      <c r="K12" s="42">
        <v>0</v>
      </c>
      <c r="L12" s="42">
        <v>1</v>
      </c>
      <c r="M12" s="43">
        <v>1</v>
      </c>
      <c r="N12" s="44">
        <v>1</v>
      </c>
    </row>
    <row r="13" spans="1:14" ht="19.8" x14ac:dyDescent="0.4">
      <c r="A13" s="164" t="s">
        <v>117</v>
      </c>
      <c r="B13" s="143">
        <v>13</v>
      </c>
      <c r="C13" s="142">
        <v>1318</v>
      </c>
      <c r="D13" s="142">
        <v>987</v>
      </c>
      <c r="E13" s="142">
        <v>1230</v>
      </c>
      <c r="F13" s="35">
        <f t="shared" si="0"/>
        <v>2217</v>
      </c>
      <c r="G13" s="40">
        <v>10</v>
      </c>
      <c r="H13" s="42">
        <v>9</v>
      </c>
      <c r="I13" s="42">
        <v>3</v>
      </c>
      <c r="J13" s="42">
        <v>3</v>
      </c>
      <c r="K13" s="42">
        <v>1</v>
      </c>
      <c r="L13" s="42">
        <v>1</v>
      </c>
      <c r="M13" s="43">
        <v>1</v>
      </c>
      <c r="N13" s="44">
        <v>1</v>
      </c>
    </row>
    <row r="14" spans="1:14" ht="19.8" x14ac:dyDescent="0.4">
      <c r="A14" s="164" t="s">
        <v>118</v>
      </c>
      <c r="B14" s="143">
        <v>9</v>
      </c>
      <c r="C14" s="142">
        <v>547</v>
      </c>
      <c r="D14" s="142">
        <v>402</v>
      </c>
      <c r="E14" s="142">
        <v>528</v>
      </c>
      <c r="F14" s="35">
        <f t="shared" si="0"/>
        <v>930</v>
      </c>
      <c r="G14" s="40">
        <v>6</v>
      </c>
      <c r="H14" s="42">
        <v>4</v>
      </c>
      <c r="I14" s="42">
        <v>0</v>
      </c>
      <c r="J14" s="42">
        <v>1</v>
      </c>
      <c r="K14" s="42">
        <v>1</v>
      </c>
      <c r="L14" s="42">
        <v>0</v>
      </c>
      <c r="M14" s="43">
        <v>3</v>
      </c>
      <c r="N14" s="44">
        <v>1</v>
      </c>
    </row>
    <row r="15" spans="1:14" ht="19.8" x14ac:dyDescent="0.4">
      <c r="A15" s="164" t="s">
        <v>119</v>
      </c>
      <c r="B15" s="143">
        <v>10</v>
      </c>
      <c r="C15" s="142">
        <v>577</v>
      </c>
      <c r="D15" s="142">
        <v>526</v>
      </c>
      <c r="E15" s="142">
        <v>577</v>
      </c>
      <c r="F15" s="35">
        <f t="shared" si="0"/>
        <v>1103</v>
      </c>
      <c r="G15" s="40">
        <v>4</v>
      </c>
      <c r="H15" s="42">
        <v>7</v>
      </c>
      <c r="I15" s="42">
        <v>3</v>
      </c>
      <c r="J15" s="42">
        <v>2</v>
      </c>
      <c r="K15" s="42">
        <v>1</v>
      </c>
      <c r="L15" s="42">
        <v>1</v>
      </c>
      <c r="M15" s="43">
        <v>1</v>
      </c>
      <c r="N15" s="44">
        <v>0</v>
      </c>
    </row>
    <row r="16" spans="1:14" ht="19.8" x14ac:dyDescent="0.4">
      <c r="A16" s="164" t="s">
        <v>120</v>
      </c>
      <c r="B16" s="143">
        <v>13</v>
      </c>
      <c r="C16" s="142">
        <v>630</v>
      </c>
      <c r="D16" s="142">
        <v>619</v>
      </c>
      <c r="E16" s="142">
        <v>488</v>
      </c>
      <c r="F16" s="35">
        <f t="shared" si="0"/>
        <v>1107</v>
      </c>
      <c r="G16" s="40">
        <v>3</v>
      </c>
      <c r="H16" s="42">
        <v>18</v>
      </c>
      <c r="I16" s="42">
        <v>5</v>
      </c>
      <c r="J16" s="42">
        <v>4</v>
      </c>
      <c r="K16" s="42">
        <v>0</v>
      </c>
      <c r="L16" s="42">
        <v>2</v>
      </c>
      <c r="M16" s="43">
        <v>0</v>
      </c>
      <c r="N16" s="44">
        <v>1</v>
      </c>
    </row>
    <row r="17" spans="1:14" ht="19.8" x14ac:dyDescent="0.4">
      <c r="A17" s="164" t="s">
        <v>121</v>
      </c>
      <c r="B17" s="143">
        <v>9</v>
      </c>
      <c r="C17" s="142">
        <v>550</v>
      </c>
      <c r="D17" s="142">
        <v>484</v>
      </c>
      <c r="E17" s="142">
        <v>515</v>
      </c>
      <c r="F17" s="35">
        <f t="shared" si="0"/>
        <v>999</v>
      </c>
      <c r="G17" s="40">
        <v>17</v>
      </c>
      <c r="H17" s="42">
        <v>7</v>
      </c>
      <c r="I17" s="42">
        <v>0</v>
      </c>
      <c r="J17" s="42">
        <v>1</v>
      </c>
      <c r="K17" s="42">
        <v>0</v>
      </c>
      <c r="L17" s="42">
        <v>1</v>
      </c>
      <c r="M17" s="43">
        <v>0</v>
      </c>
      <c r="N17" s="44">
        <v>0</v>
      </c>
    </row>
    <row r="18" spans="1:14" ht="19.8" x14ac:dyDescent="0.4">
      <c r="A18" s="164" t="s">
        <v>122</v>
      </c>
      <c r="B18" s="143">
        <v>18</v>
      </c>
      <c r="C18" s="142">
        <v>794</v>
      </c>
      <c r="D18" s="142">
        <v>685</v>
      </c>
      <c r="E18" s="142">
        <v>850</v>
      </c>
      <c r="F18" s="35">
        <f t="shared" si="0"/>
        <v>1535</v>
      </c>
      <c r="G18" s="40">
        <v>1</v>
      </c>
      <c r="H18" s="42">
        <v>9</v>
      </c>
      <c r="I18" s="42">
        <v>4</v>
      </c>
      <c r="J18" s="42">
        <v>1</v>
      </c>
      <c r="K18" s="42">
        <v>0</v>
      </c>
      <c r="L18" s="42">
        <v>2</v>
      </c>
      <c r="M18" s="43">
        <v>0</v>
      </c>
      <c r="N18" s="44">
        <v>0</v>
      </c>
    </row>
    <row r="19" spans="1:14" ht="19.8" x14ac:dyDescent="0.4">
      <c r="A19" s="164" t="s">
        <v>123</v>
      </c>
      <c r="B19" s="143">
        <v>11</v>
      </c>
      <c r="C19" s="142">
        <v>1148</v>
      </c>
      <c r="D19" s="142">
        <v>774</v>
      </c>
      <c r="E19" s="142">
        <v>966</v>
      </c>
      <c r="F19" s="35">
        <f t="shared" si="0"/>
        <v>1740</v>
      </c>
      <c r="G19" s="40">
        <v>10</v>
      </c>
      <c r="H19" s="42">
        <v>8</v>
      </c>
      <c r="I19" s="42">
        <v>3</v>
      </c>
      <c r="J19" s="42">
        <v>2</v>
      </c>
      <c r="K19" s="42">
        <v>0</v>
      </c>
      <c r="L19" s="42">
        <v>2</v>
      </c>
      <c r="M19" s="43">
        <v>2</v>
      </c>
      <c r="N19" s="44">
        <v>0</v>
      </c>
    </row>
    <row r="20" spans="1:14" ht="19.8" x14ac:dyDescent="0.4">
      <c r="A20" s="164" t="s">
        <v>124</v>
      </c>
      <c r="B20" s="143">
        <v>9</v>
      </c>
      <c r="C20" s="142">
        <v>546</v>
      </c>
      <c r="D20" s="142">
        <v>469</v>
      </c>
      <c r="E20" s="142">
        <v>547</v>
      </c>
      <c r="F20" s="35">
        <f t="shared" si="0"/>
        <v>1016</v>
      </c>
      <c r="G20" s="40">
        <v>1</v>
      </c>
      <c r="H20" s="42">
        <v>10</v>
      </c>
      <c r="I20" s="42">
        <v>0</v>
      </c>
      <c r="J20" s="42">
        <v>0</v>
      </c>
      <c r="K20" s="42">
        <v>0</v>
      </c>
      <c r="L20" s="42">
        <v>1</v>
      </c>
      <c r="M20" s="43">
        <v>0</v>
      </c>
      <c r="N20" s="44">
        <v>0</v>
      </c>
    </row>
    <row r="21" spans="1:14" ht="19.8" x14ac:dyDescent="0.4">
      <c r="A21" s="164" t="s">
        <v>125</v>
      </c>
      <c r="B21" s="143">
        <v>19</v>
      </c>
      <c r="C21" s="142">
        <v>991</v>
      </c>
      <c r="D21" s="142">
        <v>854</v>
      </c>
      <c r="E21" s="142">
        <v>984</v>
      </c>
      <c r="F21" s="35">
        <f t="shared" si="0"/>
        <v>1838</v>
      </c>
      <c r="G21" s="40">
        <v>11</v>
      </c>
      <c r="H21" s="42">
        <v>8</v>
      </c>
      <c r="I21" s="42">
        <v>4</v>
      </c>
      <c r="J21" s="42">
        <v>3</v>
      </c>
      <c r="K21" s="42">
        <v>0</v>
      </c>
      <c r="L21" s="42">
        <v>2</v>
      </c>
      <c r="M21" s="43">
        <v>1</v>
      </c>
      <c r="N21" s="44">
        <v>1</v>
      </c>
    </row>
    <row r="22" spans="1:14" ht="19.8" x14ac:dyDescent="0.4">
      <c r="A22" s="164" t="s">
        <v>126</v>
      </c>
      <c r="B22" s="143">
        <v>13</v>
      </c>
      <c r="C22" s="142">
        <v>556</v>
      </c>
      <c r="D22" s="142">
        <v>501</v>
      </c>
      <c r="E22" s="142">
        <v>560</v>
      </c>
      <c r="F22" s="35">
        <f t="shared" si="0"/>
        <v>1061</v>
      </c>
      <c r="G22" s="41">
        <v>4</v>
      </c>
      <c r="H22" s="42">
        <v>2</v>
      </c>
      <c r="I22" s="42">
        <v>0</v>
      </c>
      <c r="J22" s="42">
        <v>0</v>
      </c>
      <c r="K22" s="42">
        <v>0</v>
      </c>
      <c r="L22" s="42">
        <v>3</v>
      </c>
      <c r="M22" s="43">
        <v>0</v>
      </c>
      <c r="N22" s="44">
        <v>0</v>
      </c>
    </row>
    <row r="23" spans="1:14" ht="19.8" x14ac:dyDescent="0.4">
      <c r="A23" s="164" t="s">
        <v>127</v>
      </c>
      <c r="B23" s="143">
        <v>14</v>
      </c>
      <c r="C23" s="142">
        <v>563</v>
      </c>
      <c r="D23" s="142">
        <v>448</v>
      </c>
      <c r="E23" s="142">
        <v>565</v>
      </c>
      <c r="F23" s="35">
        <f t="shared" si="0"/>
        <v>1013</v>
      </c>
      <c r="G23" s="41">
        <v>6</v>
      </c>
      <c r="H23" s="42">
        <v>4</v>
      </c>
      <c r="I23" s="42">
        <v>0</v>
      </c>
      <c r="J23" s="42">
        <v>0</v>
      </c>
      <c r="K23" s="42">
        <v>1</v>
      </c>
      <c r="L23" s="42">
        <v>0</v>
      </c>
      <c r="M23" s="43">
        <v>0</v>
      </c>
      <c r="N23" s="44">
        <v>0</v>
      </c>
    </row>
    <row r="24" spans="1:14" ht="19.8" x14ac:dyDescent="0.4">
      <c r="A24" s="164" t="s">
        <v>128</v>
      </c>
      <c r="B24" s="143">
        <v>16</v>
      </c>
      <c r="C24" s="142">
        <v>593</v>
      </c>
      <c r="D24" s="142">
        <v>522</v>
      </c>
      <c r="E24" s="142">
        <v>618</v>
      </c>
      <c r="F24" s="35">
        <f t="shared" si="0"/>
        <v>1140</v>
      </c>
      <c r="G24" s="41">
        <v>6</v>
      </c>
      <c r="H24" s="42">
        <v>6</v>
      </c>
      <c r="I24" s="42">
        <v>2</v>
      </c>
      <c r="J24" s="42">
        <v>3</v>
      </c>
      <c r="K24" s="42">
        <v>0</v>
      </c>
      <c r="L24" s="42">
        <v>4</v>
      </c>
      <c r="M24" s="43">
        <v>1</v>
      </c>
      <c r="N24" s="44">
        <v>0</v>
      </c>
    </row>
    <row r="25" spans="1:14" ht="19.8" x14ac:dyDescent="0.4">
      <c r="A25" s="163" t="s">
        <v>98</v>
      </c>
      <c r="B25" s="35">
        <f t="shared" ref="B25:N25" si="1">SUM(B5:B24)</f>
        <v>258</v>
      </c>
      <c r="C25" s="35">
        <f t="shared" si="1"/>
        <v>15283</v>
      </c>
      <c r="D25" s="35">
        <f t="shared" si="1"/>
        <v>12804</v>
      </c>
      <c r="E25" s="35">
        <f t="shared" si="1"/>
        <v>14700</v>
      </c>
      <c r="F25" s="35">
        <f t="shared" si="1"/>
        <v>27504</v>
      </c>
      <c r="G25" s="35">
        <f t="shared" si="1"/>
        <v>123</v>
      </c>
      <c r="H25" s="35">
        <f t="shared" si="1"/>
        <v>142</v>
      </c>
      <c r="I25" s="35">
        <f t="shared" si="1"/>
        <v>32</v>
      </c>
      <c r="J25" s="35">
        <f t="shared" si="1"/>
        <v>32</v>
      </c>
      <c r="K25" s="35">
        <f t="shared" si="1"/>
        <v>7</v>
      </c>
      <c r="L25" s="35">
        <f t="shared" si="1"/>
        <v>29</v>
      </c>
      <c r="M25" s="36">
        <f t="shared" si="1"/>
        <v>12</v>
      </c>
      <c r="N25" s="38">
        <f t="shared" si="1"/>
        <v>5</v>
      </c>
    </row>
    <row r="26" spans="1:14" s="2" customFormat="1" ht="26.25" customHeight="1" x14ac:dyDescent="0.4">
      <c r="A26" s="250" t="s">
        <v>179</v>
      </c>
      <c r="B26" s="251"/>
      <c r="C26" s="76">
        <f>C25</f>
        <v>15283</v>
      </c>
      <c r="D26" s="76" t="s">
        <v>180</v>
      </c>
      <c r="E26" s="76" t="s">
        <v>181</v>
      </c>
      <c r="F26" s="76"/>
      <c r="G26" s="76">
        <f>F25</f>
        <v>27504</v>
      </c>
      <c r="H26" s="76" t="s">
        <v>182</v>
      </c>
      <c r="I26" s="76"/>
      <c r="J26" s="76"/>
      <c r="K26" s="76" t="s">
        <v>183</v>
      </c>
      <c r="L26" s="76"/>
      <c r="M26" s="77"/>
      <c r="N26" s="78"/>
    </row>
    <row r="27" spans="1:14" s="2" customFormat="1" ht="26.25" customHeight="1" x14ac:dyDescent="0.4">
      <c r="A27" s="175" t="s">
        <v>184</v>
      </c>
      <c r="B27" s="176"/>
      <c r="C27" s="46" t="str">
        <f ca="1">INDIRECT(H27,TRUE)</f>
        <v>新生</v>
      </c>
      <c r="D27" s="123" t="s">
        <v>185</v>
      </c>
      <c r="E27" s="124">
        <f>MAX(C5:C24)</f>
        <v>2101</v>
      </c>
      <c r="F27" s="125">
        <f>MAX(F5:F24)</f>
        <v>3980</v>
      </c>
      <c r="G27" s="71"/>
      <c r="H27" s="128" t="str">
        <f>ADDRESS(MATCH(MAX(F5:F24),F5:F24,0)+4,1)</f>
        <v>$A$10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186</v>
      </c>
      <c r="B28" s="176"/>
      <c r="C28" s="129" t="str">
        <f ca="1">INDIRECT(H28,TRUE)</f>
        <v>後金</v>
      </c>
      <c r="D28" s="130" t="s">
        <v>185</v>
      </c>
      <c r="E28" s="126">
        <f>MIN(C5:C24)</f>
        <v>287</v>
      </c>
      <c r="F28" s="127">
        <f>MIN(F5:F24)</f>
        <v>596</v>
      </c>
      <c r="G28" s="71"/>
      <c r="H28" s="128" t="str">
        <f>ADDRESS(MATCH(MIN(F5:F24),F5:F24,0)+4,1)</f>
        <v>$A$11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183" t="s">
        <v>187</v>
      </c>
      <c r="B29" s="184"/>
      <c r="C29" s="189">
        <f>SUM(G29:G30)</f>
        <v>179</v>
      </c>
      <c r="D29" s="192" t="s">
        <v>182</v>
      </c>
      <c r="E29" s="63" t="s">
        <v>188</v>
      </c>
      <c r="F29" s="63"/>
      <c r="G29" s="63">
        <v>101</v>
      </c>
      <c r="H29" s="63" t="s">
        <v>182</v>
      </c>
      <c r="I29" s="63"/>
      <c r="J29" s="63"/>
      <c r="K29" s="64"/>
      <c r="L29" s="64"/>
      <c r="M29" s="65"/>
      <c r="N29" s="66"/>
    </row>
    <row r="30" spans="1:14" s="3" customFormat="1" ht="24.9" customHeight="1" x14ac:dyDescent="0.4">
      <c r="A30" s="185"/>
      <c r="B30" s="186"/>
      <c r="C30" s="190"/>
      <c r="D30" s="193"/>
      <c r="E30" s="172" t="s">
        <v>189</v>
      </c>
      <c r="F30" s="172"/>
      <c r="G30" s="172">
        <v>78</v>
      </c>
      <c r="H30" s="172" t="s">
        <v>182</v>
      </c>
      <c r="I30" s="172"/>
      <c r="J30" s="172"/>
      <c r="K30" s="169"/>
      <c r="L30" s="169"/>
      <c r="M30" s="170"/>
      <c r="N30" s="171"/>
    </row>
    <row r="31" spans="1:14" s="4" customFormat="1" ht="24.9" customHeight="1" x14ac:dyDescent="0.4">
      <c r="A31" s="187"/>
      <c r="B31" s="188"/>
      <c r="C31" s="191"/>
      <c r="D31" s="194"/>
      <c r="E31" s="67" t="s">
        <v>190</v>
      </c>
      <c r="F31" s="67"/>
      <c r="G31" s="67">
        <v>0</v>
      </c>
      <c r="H31" s="67" t="s">
        <v>182</v>
      </c>
      <c r="I31" s="67"/>
      <c r="J31" s="67"/>
      <c r="K31" s="68"/>
      <c r="L31" s="68"/>
      <c r="M31" s="69"/>
      <c r="N31" s="70"/>
    </row>
    <row r="32" spans="1:14" s="4" customFormat="1" ht="24.9" customHeight="1" x14ac:dyDescent="0.4">
      <c r="A32" s="195" t="s">
        <v>17</v>
      </c>
      <c r="B32" s="196"/>
      <c r="C32" s="199">
        <f>K25</f>
        <v>7</v>
      </c>
      <c r="D32" s="199" t="s">
        <v>182</v>
      </c>
      <c r="E32" s="149" t="s">
        <v>191</v>
      </c>
      <c r="F32" s="63"/>
      <c r="G32" s="63"/>
      <c r="H32" s="63"/>
      <c r="I32" s="63"/>
      <c r="J32" s="63"/>
      <c r="K32" s="153"/>
      <c r="L32" s="153"/>
      <c r="M32" s="154"/>
      <c r="N32" s="155"/>
    </row>
    <row r="33" spans="1:14" s="5" customFormat="1" ht="24.9" customHeight="1" x14ac:dyDescent="0.4">
      <c r="A33" s="197"/>
      <c r="B33" s="198"/>
      <c r="C33" s="200"/>
      <c r="D33" s="200"/>
      <c r="E33" s="149" t="s">
        <v>192</v>
      </c>
      <c r="F33" s="156"/>
      <c r="G33" s="156"/>
      <c r="H33" s="156"/>
      <c r="I33" s="156"/>
      <c r="J33" s="156"/>
      <c r="K33" s="156"/>
      <c r="L33" s="156"/>
      <c r="M33" s="156"/>
      <c r="N33" s="157"/>
    </row>
    <row r="34" spans="1:14" s="6" customFormat="1" ht="26.25" customHeight="1" x14ac:dyDescent="0.4">
      <c r="A34" s="250" t="s">
        <v>193</v>
      </c>
      <c r="B34" s="251"/>
      <c r="C34" s="76">
        <f>L25</f>
        <v>29</v>
      </c>
      <c r="D34" s="76" t="s">
        <v>182</v>
      </c>
      <c r="E34" s="76"/>
      <c r="F34" s="76"/>
      <c r="G34" s="86"/>
      <c r="H34" s="76"/>
      <c r="I34" s="76"/>
      <c r="J34" s="76"/>
      <c r="K34" s="87"/>
      <c r="L34" s="87"/>
      <c r="M34" s="88"/>
      <c r="N34" s="89"/>
    </row>
    <row r="35" spans="1:14" s="7" customFormat="1" ht="26.25" customHeight="1" x14ac:dyDescent="0.4">
      <c r="A35" s="250" t="s">
        <v>14</v>
      </c>
      <c r="B35" s="251"/>
      <c r="C35" s="76">
        <f>M25</f>
        <v>12</v>
      </c>
      <c r="D35" s="76" t="s">
        <v>194</v>
      </c>
      <c r="E35" s="76" t="s">
        <v>195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8" customFormat="1" ht="26.25" customHeight="1" x14ac:dyDescent="0.4">
      <c r="A36" s="248" t="s">
        <v>108</v>
      </c>
      <c r="B36" s="249"/>
      <c r="C36" s="76">
        <f>N25</f>
        <v>5</v>
      </c>
      <c r="D36" s="76" t="s">
        <v>194</v>
      </c>
      <c r="E36" s="76" t="s">
        <v>196</v>
      </c>
      <c r="F36" s="76"/>
      <c r="G36" s="76"/>
      <c r="H36" s="76"/>
      <c r="I36" s="76"/>
      <c r="J36" s="76"/>
      <c r="K36" s="87"/>
      <c r="L36" s="87"/>
      <c r="M36" s="88"/>
      <c r="N36" s="89"/>
    </row>
    <row r="37" spans="1:14" s="6" customFormat="1" ht="26.25" customHeight="1" x14ac:dyDescent="0.4">
      <c r="A37" s="175" t="s">
        <v>197</v>
      </c>
      <c r="B37" s="176"/>
      <c r="C37" s="76">
        <f>G25</f>
        <v>123</v>
      </c>
      <c r="D37" s="76" t="s">
        <v>182</v>
      </c>
      <c r="E37" s="76" t="s">
        <v>198</v>
      </c>
      <c r="F37" s="76"/>
      <c r="G37" s="76">
        <f>H25</f>
        <v>142</v>
      </c>
      <c r="H37" s="76" t="s">
        <v>182</v>
      </c>
      <c r="I37" s="76"/>
      <c r="J37" s="76"/>
      <c r="K37" s="87"/>
      <c r="L37" s="87"/>
      <c r="M37" s="88"/>
      <c r="N37" s="89"/>
    </row>
    <row r="38" spans="1:14" s="9" customFormat="1" ht="26.25" customHeight="1" thickBot="1" x14ac:dyDescent="0.45">
      <c r="A38" s="244" t="str">
        <f>IF(C38&gt;0," 本月戶數增加","本月戶數減少")</f>
        <v>本月戶數減少</v>
      </c>
      <c r="B38" s="245"/>
      <c r="C38" s="90">
        <f>C25-'11506'!C25</f>
        <v>-3</v>
      </c>
      <c r="D38" s="91" t="str">
        <f>IF(E38&gt;0,"男增加","男減少")</f>
        <v>男減少</v>
      </c>
      <c r="E38" s="92">
        <f>D25-'[1]11506'!D25</f>
        <v>-19</v>
      </c>
      <c r="F38" s="91" t="str">
        <f>IF(G38&gt;0,"女增加","女減少")</f>
        <v>女減少</v>
      </c>
      <c r="G38" s="92">
        <f>E25-'[1]11506'!E25</f>
        <v>-22</v>
      </c>
      <c r="H38" s="93"/>
      <c r="I38" s="245" t="str">
        <f>IF(K38&gt;0,"總人口數增加","總人口數減少")</f>
        <v>總人口數減少</v>
      </c>
      <c r="J38" s="245"/>
      <c r="K38" s="92">
        <f>F25-'[1]11506'!F25</f>
        <v>-41</v>
      </c>
      <c r="L38" s="93"/>
      <c r="M38" s="94"/>
      <c r="N38" s="95"/>
    </row>
  </sheetData>
  <mergeCells count="28">
    <mergeCell ref="M3:M4"/>
    <mergeCell ref="N3:N4"/>
    <mergeCell ref="A27:B27"/>
    <mergeCell ref="A28:B28"/>
    <mergeCell ref="A29:B31"/>
    <mergeCell ref="C29:C31"/>
    <mergeCell ref="D29:D31"/>
    <mergeCell ref="I38:J38"/>
    <mergeCell ref="A1:L1"/>
    <mergeCell ref="I3:I4"/>
    <mergeCell ref="B3:B4"/>
    <mergeCell ref="C3:C4"/>
    <mergeCell ref="G3:G4"/>
    <mergeCell ref="J3:J4"/>
    <mergeCell ref="H3:H4"/>
    <mergeCell ref="A36:B36"/>
    <mergeCell ref="A34:B34"/>
    <mergeCell ref="K2:N2"/>
    <mergeCell ref="A35:B35"/>
    <mergeCell ref="A26:B26"/>
    <mergeCell ref="A3:A4"/>
    <mergeCell ref="K3:K4"/>
    <mergeCell ref="L3:L4"/>
    <mergeCell ref="A37:B37"/>
    <mergeCell ref="A32:B33"/>
    <mergeCell ref="C32:C33"/>
    <mergeCell ref="D32:D33"/>
    <mergeCell ref="A38:B38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8"/>
  <sheetViews>
    <sheetView tabSelected="1"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32"/>
      <c r="N1" s="32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05" t="s">
        <v>154</v>
      </c>
      <c r="L2" s="205"/>
      <c r="M2" s="205"/>
      <c r="N2" s="205"/>
    </row>
    <row r="3" spans="1:14" ht="19.8" x14ac:dyDescent="0.4">
      <c r="A3" s="201" t="s">
        <v>81</v>
      </c>
      <c r="B3" s="203" t="s">
        <v>82</v>
      </c>
      <c r="C3" s="203" t="s">
        <v>43</v>
      </c>
      <c r="D3" s="139" t="s">
        <v>10</v>
      </c>
      <c r="E3" s="140" t="s">
        <v>91</v>
      </c>
      <c r="F3" s="141" t="s">
        <v>92</v>
      </c>
      <c r="G3" s="203" t="s">
        <v>5</v>
      </c>
      <c r="H3" s="203" t="s">
        <v>4</v>
      </c>
      <c r="I3" s="203" t="s">
        <v>6</v>
      </c>
      <c r="J3" s="203" t="s">
        <v>7</v>
      </c>
      <c r="K3" s="203" t="s">
        <v>44</v>
      </c>
      <c r="L3" s="203" t="s">
        <v>45</v>
      </c>
      <c r="M3" s="206" t="s">
        <v>106</v>
      </c>
      <c r="N3" s="208" t="s">
        <v>107</v>
      </c>
    </row>
    <row r="4" spans="1:14" s="1" customFormat="1" ht="19.8" x14ac:dyDescent="0.4">
      <c r="A4" s="202"/>
      <c r="B4" s="204"/>
      <c r="C4" s="204"/>
      <c r="D4" s="39" t="s">
        <v>1</v>
      </c>
      <c r="E4" s="39" t="s">
        <v>2</v>
      </c>
      <c r="F4" s="39" t="s">
        <v>3</v>
      </c>
      <c r="G4" s="204"/>
      <c r="H4" s="204"/>
      <c r="I4" s="204"/>
      <c r="J4" s="204"/>
      <c r="K4" s="204"/>
      <c r="L4" s="204"/>
      <c r="M4" s="207"/>
      <c r="N4" s="209"/>
    </row>
    <row r="5" spans="1:14" ht="19.8" x14ac:dyDescent="0.4">
      <c r="A5" s="164" t="s">
        <v>109</v>
      </c>
      <c r="B5" s="142">
        <v>9</v>
      </c>
      <c r="C5" s="142">
        <v>607</v>
      </c>
      <c r="D5" s="142">
        <v>492</v>
      </c>
      <c r="E5" s="142">
        <v>543</v>
      </c>
      <c r="F5" s="35">
        <f>SUM(D5:E5)</f>
        <v>1035</v>
      </c>
      <c r="G5" s="41">
        <v>7</v>
      </c>
      <c r="H5" s="42">
        <v>9</v>
      </c>
      <c r="I5" s="42">
        <v>0</v>
      </c>
      <c r="J5" s="42">
        <v>0</v>
      </c>
      <c r="K5" s="42">
        <v>0</v>
      </c>
      <c r="L5" s="42">
        <v>0</v>
      </c>
      <c r="M5" s="43">
        <v>0</v>
      </c>
      <c r="N5" s="44">
        <v>1</v>
      </c>
    </row>
    <row r="6" spans="1:14" ht="19.8" x14ac:dyDescent="0.4">
      <c r="A6" s="164" t="s">
        <v>110</v>
      </c>
      <c r="B6" s="143">
        <v>9</v>
      </c>
      <c r="C6" s="142">
        <v>925</v>
      </c>
      <c r="D6" s="142">
        <v>719</v>
      </c>
      <c r="E6" s="142">
        <v>863</v>
      </c>
      <c r="F6" s="35">
        <f t="shared" ref="F6:F24" si="0">SUM(D6:E6)</f>
        <v>1582</v>
      </c>
      <c r="G6" s="41">
        <v>3</v>
      </c>
      <c r="H6" s="42">
        <v>10</v>
      </c>
      <c r="I6" s="42">
        <v>0</v>
      </c>
      <c r="J6" s="42">
        <v>0</v>
      </c>
      <c r="K6" s="42">
        <v>1</v>
      </c>
      <c r="L6" s="42">
        <v>2</v>
      </c>
      <c r="M6" s="43">
        <v>0</v>
      </c>
      <c r="N6" s="44">
        <v>0</v>
      </c>
    </row>
    <row r="7" spans="1:14" ht="19.8" x14ac:dyDescent="0.4">
      <c r="A7" s="164" t="s">
        <v>111</v>
      </c>
      <c r="B7" s="143">
        <v>17</v>
      </c>
      <c r="C7" s="142">
        <v>723</v>
      </c>
      <c r="D7" s="142">
        <v>675</v>
      </c>
      <c r="E7" s="142">
        <v>713</v>
      </c>
      <c r="F7" s="35">
        <f t="shared" si="0"/>
        <v>1388</v>
      </c>
      <c r="G7" s="41">
        <v>4</v>
      </c>
      <c r="H7" s="42">
        <v>15</v>
      </c>
      <c r="I7" s="42">
        <v>1</v>
      </c>
      <c r="J7" s="42">
        <v>0</v>
      </c>
      <c r="K7" s="42">
        <v>0</v>
      </c>
      <c r="L7" s="42">
        <v>3</v>
      </c>
      <c r="M7" s="43">
        <v>0</v>
      </c>
      <c r="N7" s="44">
        <v>0</v>
      </c>
    </row>
    <row r="8" spans="1:14" ht="19.8" x14ac:dyDescent="0.4">
      <c r="A8" s="164" t="s">
        <v>112</v>
      </c>
      <c r="B8" s="143">
        <v>8</v>
      </c>
      <c r="C8" s="142">
        <v>438</v>
      </c>
      <c r="D8" s="142">
        <v>388</v>
      </c>
      <c r="E8" s="142">
        <v>435</v>
      </c>
      <c r="F8" s="35">
        <f t="shared" si="0"/>
        <v>823</v>
      </c>
      <c r="G8" s="41">
        <v>0</v>
      </c>
      <c r="H8" s="42">
        <v>3</v>
      </c>
      <c r="I8" s="42">
        <v>0</v>
      </c>
      <c r="J8" s="42">
        <v>0</v>
      </c>
      <c r="K8" s="42">
        <v>0</v>
      </c>
      <c r="L8" s="42">
        <v>0</v>
      </c>
      <c r="M8" s="43">
        <v>0</v>
      </c>
      <c r="N8" s="44">
        <v>0</v>
      </c>
    </row>
    <row r="9" spans="1:14" ht="19.8" x14ac:dyDescent="0.4">
      <c r="A9" s="164" t="s">
        <v>113</v>
      </c>
      <c r="B9" s="143">
        <v>12</v>
      </c>
      <c r="C9" s="142">
        <v>562</v>
      </c>
      <c r="D9" s="142">
        <v>471</v>
      </c>
      <c r="E9" s="142">
        <v>541</v>
      </c>
      <c r="F9" s="35">
        <f t="shared" si="0"/>
        <v>1012</v>
      </c>
      <c r="G9" s="41">
        <v>3</v>
      </c>
      <c r="H9" s="42">
        <v>9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44">
        <v>0</v>
      </c>
    </row>
    <row r="10" spans="1:14" ht="19.8" x14ac:dyDescent="0.4">
      <c r="A10" s="164" t="s">
        <v>114</v>
      </c>
      <c r="B10" s="143">
        <v>28</v>
      </c>
      <c r="C10" s="142">
        <v>2096</v>
      </c>
      <c r="D10" s="142">
        <v>1819</v>
      </c>
      <c r="E10" s="142">
        <v>2150</v>
      </c>
      <c r="F10" s="35">
        <f t="shared" si="0"/>
        <v>3969</v>
      </c>
      <c r="G10" s="41">
        <v>17</v>
      </c>
      <c r="H10" s="42">
        <v>23</v>
      </c>
      <c r="I10" s="42">
        <v>0</v>
      </c>
      <c r="J10" s="42">
        <v>1</v>
      </c>
      <c r="K10" s="42">
        <v>0</v>
      </c>
      <c r="L10" s="42">
        <v>4</v>
      </c>
      <c r="M10" s="43">
        <v>1</v>
      </c>
      <c r="N10" s="44">
        <v>0</v>
      </c>
    </row>
    <row r="11" spans="1:14" ht="19.8" x14ac:dyDescent="0.4">
      <c r="A11" s="164" t="s">
        <v>115</v>
      </c>
      <c r="B11" s="143">
        <v>10</v>
      </c>
      <c r="C11" s="142">
        <v>286</v>
      </c>
      <c r="D11" s="142">
        <v>316</v>
      </c>
      <c r="E11" s="142">
        <v>274</v>
      </c>
      <c r="F11" s="35">
        <f t="shared" si="0"/>
        <v>590</v>
      </c>
      <c r="G11" s="41">
        <v>1</v>
      </c>
      <c r="H11" s="42">
        <v>6</v>
      </c>
      <c r="I11" s="42">
        <v>0</v>
      </c>
      <c r="J11" s="42">
        <v>1</v>
      </c>
      <c r="K11" s="42">
        <v>0</v>
      </c>
      <c r="L11" s="42">
        <v>0</v>
      </c>
      <c r="M11" s="43">
        <v>0</v>
      </c>
      <c r="N11" s="44">
        <v>0</v>
      </c>
    </row>
    <row r="12" spans="1:14" ht="19.8" x14ac:dyDescent="0.4">
      <c r="A12" s="164" t="s">
        <v>116</v>
      </c>
      <c r="B12" s="143">
        <v>11</v>
      </c>
      <c r="C12" s="142">
        <v>815</v>
      </c>
      <c r="D12" s="142">
        <v>625</v>
      </c>
      <c r="E12" s="142">
        <v>729</v>
      </c>
      <c r="F12" s="35">
        <f t="shared" si="0"/>
        <v>1354</v>
      </c>
      <c r="G12" s="41">
        <v>6</v>
      </c>
      <c r="H12" s="42">
        <v>8</v>
      </c>
      <c r="I12" s="42">
        <v>0</v>
      </c>
      <c r="J12" s="42">
        <v>1</v>
      </c>
      <c r="K12" s="42">
        <v>0</v>
      </c>
      <c r="L12" s="42">
        <v>0</v>
      </c>
      <c r="M12" s="43">
        <v>1</v>
      </c>
      <c r="N12" s="44">
        <v>0</v>
      </c>
    </row>
    <row r="13" spans="1:14" ht="19.8" x14ac:dyDescent="0.4">
      <c r="A13" s="164" t="s">
        <v>117</v>
      </c>
      <c r="B13" s="143">
        <v>13</v>
      </c>
      <c r="C13" s="142">
        <v>1311</v>
      </c>
      <c r="D13" s="142">
        <v>982</v>
      </c>
      <c r="E13" s="142">
        <v>1225</v>
      </c>
      <c r="F13" s="35">
        <f t="shared" si="0"/>
        <v>2207</v>
      </c>
      <c r="G13" s="40">
        <v>6</v>
      </c>
      <c r="H13" s="42">
        <v>14</v>
      </c>
      <c r="I13" s="42">
        <v>0</v>
      </c>
      <c r="J13" s="42">
        <v>0</v>
      </c>
      <c r="K13" s="42">
        <v>0</v>
      </c>
      <c r="L13" s="42">
        <v>2</v>
      </c>
      <c r="M13" s="43">
        <v>0</v>
      </c>
      <c r="N13" s="44">
        <v>1</v>
      </c>
    </row>
    <row r="14" spans="1:14" ht="19.8" x14ac:dyDescent="0.4">
      <c r="A14" s="164" t="s">
        <v>118</v>
      </c>
      <c r="B14" s="143">
        <v>9</v>
      </c>
      <c r="C14" s="142">
        <v>551</v>
      </c>
      <c r="D14" s="142">
        <v>407</v>
      </c>
      <c r="E14" s="142">
        <v>530</v>
      </c>
      <c r="F14" s="35">
        <f t="shared" si="0"/>
        <v>937</v>
      </c>
      <c r="G14" s="40">
        <v>6</v>
      </c>
      <c r="H14" s="42">
        <v>0</v>
      </c>
      <c r="I14" s="42">
        <v>0</v>
      </c>
      <c r="J14" s="42">
        <v>0</v>
      </c>
      <c r="K14" s="42">
        <v>1</v>
      </c>
      <c r="L14" s="42">
        <v>0</v>
      </c>
      <c r="M14" s="43">
        <v>0</v>
      </c>
      <c r="N14" s="44">
        <v>0</v>
      </c>
    </row>
    <row r="15" spans="1:14" ht="19.8" x14ac:dyDescent="0.4">
      <c r="A15" s="164" t="s">
        <v>119</v>
      </c>
      <c r="B15" s="143">
        <v>10</v>
      </c>
      <c r="C15" s="142">
        <v>578</v>
      </c>
      <c r="D15" s="142">
        <v>524</v>
      </c>
      <c r="E15" s="142">
        <v>576</v>
      </c>
      <c r="F15" s="35">
        <f t="shared" si="0"/>
        <v>1100</v>
      </c>
      <c r="G15" s="40">
        <v>2</v>
      </c>
      <c r="H15" s="42">
        <v>6</v>
      </c>
      <c r="I15" s="42">
        <v>2</v>
      </c>
      <c r="J15" s="42">
        <v>0</v>
      </c>
      <c r="K15" s="42">
        <v>0</v>
      </c>
      <c r="L15" s="42">
        <v>1</v>
      </c>
      <c r="M15" s="43">
        <v>1</v>
      </c>
      <c r="N15" s="44">
        <v>0</v>
      </c>
    </row>
    <row r="16" spans="1:14" ht="19.8" x14ac:dyDescent="0.4">
      <c r="A16" s="164" t="s">
        <v>120</v>
      </c>
      <c r="B16" s="143">
        <v>13</v>
      </c>
      <c r="C16" s="142">
        <v>629</v>
      </c>
      <c r="D16" s="142">
        <v>621</v>
      </c>
      <c r="E16" s="142">
        <v>489</v>
      </c>
      <c r="F16" s="35">
        <f t="shared" si="0"/>
        <v>1110</v>
      </c>
      <c r="G16" s="40">
        <v>3</v>
      </c>
      <c r="H16" s="42">
        <v>5</v>
      </c>
      <c r="I16" s="42">
        <v>6</v>
      </c>
      <c r="J16" s="42">
        <v>0</v>
      </c>
      <c r="K16" s="42">
        <v>0</v>
      </c>
      <c r="L16" s="42">
        <v>1</v>
      </c>
      <c r="M16" s="43">
        <v>0</v>
      </c>
      <c r="N16" s="44">
        <v>0</v>
      </c>
    </row>
    <row r="17" spans="1:14" ht="19.8" x14ac:dyDescent="0.4">
      <c r="A17" s="164" t="s">
        <v>121</v>
      </c>
      <c r="B17" s="143">
        <v>9</v>
      </c>
      <c r="C17" s="142">
        <v>546</v>
      </c>
      <c r="D17" s="142">
        <v>479</v>
      </c>
      <c r="E17" s="142">
        <v>509</v>
      </c>
      <c r="F17" s="35">
        <f t="shared" si="0"/>
        <v>988</v>
      </c>
      <c r="G17" s="40">
        <v>2</v>
      </c>
      <c r="H17" s="42">
        <v>8</v>
      </c>
      <c r="I17" s="42">
        <v>0</v>
      </c>
      <c r="J17" s="42">
        <v>4</v>
      </c>
      <c r="K17" s="42">
        <v>1</v>
      </c>
      <c r="L17" s="42">
        <v>2</v>
      </c>
      <c r="M17" s="43">
        <v>0</v>
      </c>
      <c r="N17" s="44">
        <v>0</v>
      </c>
    </row>
    <row r="18" spans="1:14" ht="19.8" x14ac:dyDescent="0.4">
      <c r="A18" s="164" t="s">
        <v>122</v>
      </c>
      <c r="B18" s="143">
        <v>18</v>
      </c>
      <c r="C18" s="142">
        <v>797</v>
      </c>
      <c r="D18" s="142">
        <v>692</v>
      </c>
      <c r="E18" s="142">
        <v>854</v>
      </c>
      <c r="F18" s="35">
        <f t="shared" si="0"/>
        <v>1546</v>
      </c>
      <c r="G18" s="40">
        <v>15</v>
      </c>
      <c r="H18" s="42">
        <v>3</v>
      </c>
      <c r="I18" s="42">
        <v>0</v>
      </c>
      <c r="J18" s="42">
        <v>0</v>
      </c>
      <c r="K18" s="42">
        <v>0</v>
      </c>
      <c r="L18" s="42">
        <v>1</v>
      </c>
      <c r="M18" s="43">
        <v>0</v>
      </c>
      <c r="N18" s="44">
        <v>0</v>
      </c>
    </row>
    <row r="19" spans="1:14" ht="19.8" x14ac:dyDescent="0.4">
      <c r="A19" s="164" t="s">
        <v>123</v>
      </c>
      <c r="B19" s="143">
        <v>11</v>
      </c>
      <c r="C19" s="142">
        <v>1147</v>
      </c>
      <c r="D19" s="142">
        <v>772</v>
      </c>
      <c r="E19" s="142">
        <v>969</v>
      </c>
      <c r="F19" s="35">
        <f t="shared" si="0"/>
        <v>1741</v>
      </c>
      <c r="G19" s="40">
        <v>16</v>
      </c>
      <c r="H19" s="42">
        <v>18</v>
      </c>
      <c r="I19" s="42">
        <v>4</v>
      </c>
      <c r="J19" s="42">
        <v>2</v>
      </c>
      <c r="K19" s="42">
        <v>2</v>
      </c>
      <c r="L19" s="42">
        <v>1</v>
      </c>
      <c r="M19" s="43">
        <v>0</v>
      </c>
      <c r="N19" s="44">
        <v>1</v>
      </c>
    </row>
    <row r="20" spans="1:14" ht="19.8" x14ac:dyDescent="0.4">
      <c r="A20" s="164" t="s">
        <v>124</v>
      </c>
      <c r="B20" s="143">
        <v>9</v>
      </c>
      <c r="C20" s="142">
        <v>545</v>
      </c>
      <c r="D20" s="142">
        <v>466</v>
      </c>
      <c r="E20" s="142">
        <v>549</v>
      </c>
      <c r="F20" s="35">
        <f t="shared" si="0"/>
        <v>1015</v>
      </c>
      <c r="G20" s="40">
        <v>1</v>
      </c>
      <c r="H20" s="42">
        <v>4</v>
      </c>
      <c r="I20" s="42">
        <v>1</v>
      </c>
      <c r="J20" s="42">
        <v>0</v>
      </c>
      <c r="K20" s="42">
        <v>1</v>
      </c>
      <c r="L20" s="42">
        <v>0</v>
      </c>
      <c r="M20" s="43">
        <v>0</v>
      </c>
      <c r="N20" s="44">
        <v>0</v>
      </c>
    </row>
    <row r="21" spans="1:14" ht="19.8" x14ac:dyDescent="0.4">
      <c r="A21" s="164" t="s">
        <v>125</v>
      </c>
      <c r="B21" s="143">
        <v>19</v>
      </c>
      <c r="C21" s="142">
        <v>991</v>
      </c>
      <c r="D21" s="142">
        <v>849</v>
      </c>
      <c r="E21" s="142">
        <v>981</v>
      </c>
      <c r="F21" s="35">
        <f t="shared" si="0"/>
        <v>1830</v>
      </c>
      <c r="G21" s="40">
        <v>7</v>
      </c>
      <c r="H21" s="42">
        <v>13</v>
      </c>
      <c r="I21" s="42">
        <v>0</v>
      </c>
      <c r="J21" s="42">
        <v>1</v>
      </c>
      <c r="K21" s="42">
        <v>0</v>
      </c>
      <c r="L21" s="42">
        <v>1</v>
      </c>
      <c r="M21" s="43">
        <v>2</v>
      </c>
      <c r="N21" s="44">
        <v>0</v>
      </c>
    </row>
    <row r="22" spans="1:14" ht="19.8" x14ac:dyDescent="0.4">
      <c r="A22" s="164" t="s">
        <v>126</v>
      </c>
      <c r="B22" s="143">
        <v>13</v>
      </c>
      <c r="C22" s="142">
        <v>554</v>
      </c>
      <c r="D22" s="142">
        <v>500</v>
      </c>
      <c r="E22" s="142">
        <v>558</v>
      </c>
      <c r="F22" s="35">
        <f t="shared" si="0"/>
        <v>1058</v>
      </c>
      <c r="G22" s="41">
        <v>0</v>
      </c>
      <c r="H22" s="42">
        <v>1</v>
      </c>
      <c r="I22" s="42">
        <v>0</v>
      </c>
      <c r="J22" s="42">
        <v>2</v>
      </c>
      <c r="K22" s="42">
        <v>1</v>
      </c>
      <c r="L22" s="42">
        <v>1</v>
      </c>
      <c r="M22" s="43">
        <v>0</v>
      </c>
      <c r="N22" s="44">
        <v>0</v>
      </c>
    </row>
    <row r="23" spans="1:14" ht="19.8" x14ac:dyDescent="0.4">
      <c r="A23" s="164" t="s">
        <v>127</v>
      </c>
      <c r="B23" s="143">
        <v>14</v>
      </c>
      <c r="C23" s="142">
        <v>566</v>
      </c>
      <c r="D23" s="142">
        <v>449</v>
      </c>
      <c r="E23" s="142">
        <v>567</v>
      </c>
      <c r="F23" s="35">
        <f t="shared" si="0"/>
        <v>1016</v>
      </c>
      <c r="G23" s="41">
        <v>6</v>
      </c>
      <c r="H23" s="42">
        <v>3</v>
      </c>
      <c r="I23" s="42">
        <v>2</v>
      </c>
      <c r="J23" s="42">
        <v>2</v>
      </c>
      <c r="K23" s="42">
        <v>0</v>
      </c>
      <c r="L23" s="42">
        <v>0</v>
      </c>
      <c r="M23" s="43">
        <v>0</v>
      </c>
      <c r="N23" s="44">
        <v>0</v>
      </c>
    </row>
    <row r="24" spans="1:14" ht="19.8" x14ac:dyDescent="0.4">
      <c r="A24" s="164" t="s">
        <v>128</v>
      </c>
      <c r="B24" s="143">
        <v>16</v>
      </c>
      <c r="C24" s="142">
        <v>592</v>
      </c>
      <c r="D24" s="142">
        <v>522</v>
      </c>
      <c r="E24" s="142">
        <v>611</v>
      </c>
      <c r="F24" s="35">
        <f t="shared" si="0"/>
        <v>1133</v>
      </c>
      <c r="G24" s="41">
        <v>3</v>
      </c>
      <c r="H24" s="42">
        <v>7</v>
      </c>
      <c r="I24" s="42">
        <v>0</v>
      </c>
      <c r="J24" s="42">
        <v>2</v>
      </c>
      <c r="K24" s="42">
        <v>1</v>
      </c>
      <c r="L24" s="42">
        <v>2</v>
      </c>
      <c r="M24" s="43">
        <v>1</v>
      </c>
      <c r="N24" s="44">
        <v>0</v>
      </c>
    </row>
    <row r="25" spans="1:14" ht="19.8" x14ac:dyDescent="0.4">
      <c r="A25" s="163" t="s">
        <v>98</v>
      </c>
      <c r="B25" s="35">
        <f t="shared" ref="B25:F25" si="1">SUM(B5:B24)</f>
        <v>258</v>
      </c>
      <c r="C25" s="35">
        <f>SUM(C5:C24)</f>
        <v>15259</v>
      </c>
      <c r="D25" s="35">
        <f>SUM(D5:D24)</f>
        <v>12768</v>
      </c>
      <c r="E25" s="35">
        <f>SUM(E5:E24)</f>
        <v>14666</v>
      </c>
      <c r="F25" s="35">
        <f t="shared" si="1"/>
        <v>27434</v>
      </c>
      <c r="G25" s="132">
        <f t="shared" ref="G25:N25" si="2">SUM(G5:G24)</f>
        <v>108</v>
      </c>
      <c r="H25" s="132">
        <f t="shared" si="2"/>
        <v>165</v>
      </c>
      <c r="I25" s="132">
        <f t="shared" si="2"/>
        <v>16</v>
      </c>
      <c r="J25" s="132">
        <f t="shared" si="2"/>
        <v>16</v>
      </c>
      <c r="K25" s="132">
        <f t="shared" si="2"/>
        <v>8</v>
      </c>
      <c r="L25" s="132">
        <f t="shared" si="2"/>
        <v>21</v>
      </c>
      <c r="M25" s="133">
        <f t="shared" si="2"/>
        <v>6</v>
      </c>
      <c r="N25" s="134">
        <f t="shared" si="2"/>
        <v>3</v>
      </c>
    </row>
    <row r="26" spans="1:14" s="2" customFormat="1" ht="26.25" customHeight="1" x14ac:dyDescent="0.4">
      <c r="A26" s="181" t="s">
        <v>8</v>
      </c>
      <c r="B26" s="182"/>
      <c r="C26" s="96">
        <f>C25</f>
        <v>15259</v>
      </c>
      <c r="D26" s="96" t="s">
        <v>0</v>
      </c>
      <c r="E26" s="96" t="s">
        <v>9</v>
      </c>
      <c r="F26" s="96"/>
      <c r="G26" s="96">
        <f>F25</f>
        <v>27434</v>
      </c>
      <c r="H26" s="96" t="s">
        <v>10</v>
      </c>
      <c r="I26" s="96"/>
      <c r="J26" s="96"/>
      <c r="K26" s="97" t="s">
        <v>134</v>
      </c>
      <c r="L26" s="97"/>
      <c r="M26" s="98"/>
      <c r="N26" s="99"/>
    </row>
    <row r="27" spans="1:14" s="2" customFormat="1" ht="26.25" customHeight="1" x14ac:dyDescent="0.4">
      <c r="A27" s="175" t="s">
        <v>96</v>
      </c>
      <c r="B27" s="176"/>
      <c r="C27" s="46" t="str">
        <f ca="1">INDIRECT(H27,TRUE)</f>
        <v>新生</v>
      </c>
      <c r="D27" s="123" t="s">
        <v>89</v>
      </c>
      <c r="E27" s="124">
        <f>MAX(C5:C24)</f>
        <v>2096</v>
      </c>
      <c r="F27" s="125">
        <f>MAX(F5:F24)</f>
        <v>3969</v>
      </c>
      <c r="G27" s="71"/>
      <c r="H27" s="128" t="str">
        <f>ADDRESS(MATCH(MAX(F5:F24),F5:F24,0)+4,1)</f>
        <v>$A$10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97</v>
      </c>
      <c r="B28" s="176"/>
      <c r="C28" s="129" t="str">
        <f ca="1">INDIRECT(H28,TRUE)</f>
        <v>後金</v>
      </c>
      <c r="D28" s="130" t="s">
        <v>89</v>
      </c>
      <c r="E28" s="126">
        <f>MIN(C5:C24)</f>
        <v>286</v>
      </c>
      <c r="F28" s="127">
        <f>MIN(F5:F24)</f>
        <v>590</v>
      </c>
      <c r="G28" s="71"/>
      <c r="H28" s="128" t="str">
        <f>ADDRESS(MATCH(MIN(F5:F24),F5:F24,0)+4,1)</f>
        <v>$A$11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183" t="s">
        <v>11</v>
      </c>
      <c r="B29" s="184"/>
      <c r="C29" s="189">
        <v>176</v>
      </c>
      <c r="D29" s="192" t="s">
        <v>10</v>
      </c>
      <c r="E29" s="63" t="s">
        <v>12</v>
      </c>
      <c r="F29" s="63"/>
      <c r="G29" s="63">
        <v>99</v>
      </c>
      <c r="H29" s="63" t="s">
        <v>10</v>
      </c>
      <c r="I29" s="63"/>
      <c r="J29" s="63"/>
      <c r="K29" s="64"/>
      <c r="L29" s="64"/>
      <c r="M29" s="65"/>
      <c r="N29" s="66"/>
    </row>
    <row r="30" spans="1:14" s="3" customFormat="1" ht="24.9" customHeight="1" x14ac:dyDescent="0.4">
      <c r="A30" s="185"/>
      <c r="B30" s="186"/>
      <c r="C30" s="190"/>
      <c r="D30" s="193"/>
      <c r="E30" s="172" t="s">
        <v>13</v>
      </c>
      <c r="F30" s="172"/>
      <c r="G30" s="172">
        <v>77</v>
      </c>
      <c r="H30" s="172" t="s">
        <v>10</v>
      </c>
      <c r="I30" s="172"/>
      <c r="J30" s="172"/>
      <c r="K30" s="169"/>
      <c r="L30" s="169"/>
      <c r="M30" s="170"/>
      <c r="N30" s="171"/>
    </row>
    <row r="31" spans="1:14" s="4" customFormat="1" ht="24.9" customHeight="1" x14ac:dyDescent="0.4">
      <c r="A31" s="187"/>
      <c r="B31" s="188"/>
      <c r="C31" s="191"/>
      <c r="D31" s="194"/>
      <c r="E31" s="67" t="s">
        <v>145</v>
      </c>
      <c r="F31" s="67"/>
      <c r="G31" s="67">
        <v>0</v>
      </c>
      <c r="H31" s="67" t="s">
        <v>10</v>
      </c>
      <c r="I31" s="67"/>
      <c r="J31" s="67"/>
      <c r="K31" s="68"/>
      <c r="L31" s="68"/>
      <c r="M31" s="69"/>
      <c r="N31" s="70"/>
    </row>
    <row r="32" spans="1:14" s="4" customFormat="1" ht="24.9" customHeight="1" x14ac:dyDescent="0.4">
      <c r="A32" s="195" t="s">
        <v>17</v>
      </c>
      <c r="B32" s="196"/>
      <c r="C32" s="199">
        <f>K25</f>
        <v>8</v>
      </c>
      <c r="D32" s="199" t="s">
        <v>10</v>
      </c>
      <c r="E32" s="149" t="s">
        <v>101</v>
      </c>
      <c r="F32" s="63"/>
      <c r="G32" s="63"/>
      <c r="H32" s="63"/>
      <c r="I32" s="63"/>
      <c r="J32" s="63"/>
      <c r="K32" s="153"/>
      <c r="L32" s="153"/>
      <c r="M32" s="154"/>
      <c r="N32" s="155"/>
    </row>
    <row r="33" spans="1:14" s="5" customFormat="1" ht="24.9" customHeight="1" x14ac:dyDescent="0.4">
      <c r="A33" s="197"/>
      <c r="B33" s="198"/>
      <c r="C33" s="200"/>
      <c r="D33" s="200"/>
      <c r="E33" s="149" t="s">
        <v>93</v>
      </c>
      <c r="F33" s="156"/>
      <c r="G33" s="156"/>
      <c r="H33" s="156"/>
      <c r="I33" s="156"/>
      <c r="J33" s="156"/>
      <c r="K33" s="156"/>
      <c r="L33" s="156"/>
      <c r="M33" s="156"/>
      <c r="N33" s="157"/>
    </row>
    <row r="34" spans="1:14" s="6" customFormat="1" ht="26.25" customHeight="1" x14ac:dyDescent="0.4">
      <c r="A34" s="181" t="s">
        <v>15</v>
      </c>
      <c r="B34" s="182"/>
      <c r="C34" s="96">
        <f>L25</f>
        <v>21</v>
      </c>
      <c r="D34" s="96" t="s">
        <v>10</v>
      </c>
      <c r="E34" s="96"/>
      <c r="F34" s="96"/>
      <c r="G34" s="101"/>
      <c r="H34" s="96"/>
      <c r="I34" s="96"/>
      <c r="J34" s="96"/>
      <c r="K34" s="102"/>
      <c r="L34" s="102"/>
      <c r="M34" s="103"/>
      <c r="N34" s="104"/>
    </row>
    <row r="35" spans="1:14" s="7" customFormat="1" ht="26.25" customHeight="1" x14ac:dyDescent="0.4">
      <c r="A35" s="181" t="s">
        <v>14</v>
      </c>
      <c r="B35" s="182"/>
      <c r="C35" s="96">
        <f>M25</f>
        <v>6</v>
      </c>
      <c r="D35" s="96" t="s">
        <v>46</v>
      </c>
      <c r="E35" s="96" t="s">
        <v>200</v>
      </c>
      <c r="F35" s="96"/>
      <c r="G35" s="96"/>
      <c r="H35" s="96"/>
      <c r="I35" s="96"/>
      <c r="J35" s="96"/>
      <c r="K35" s="105"/>
      <c r="L35" s="105"/>
      <c r="M35" s="106"/>
      <c r="N35" s="107"/>
    </row>
    <row r="36" spans="1:14" s="8" customFormat="1" ht="26.25" customHeight="1" x14ac:dyDescent="0.4">
      <c r="A36" s="179" t="s">
        <v>108</v>
      </c>
      <c r="B36" s="180"/>
      <c r="C36" s="96">
        <f>N25</f>
        <v>3</v>
      </c>
      <c r="D36" s="96" t="s">
        <v>46</v>
      </c>
      <c r="E36" s="96" t="s">
        <v>199</v>
      </c>
      <c r="F36" s="96"/>
      <c r="G36" s="96"/>
      <c r="H36" s="96"/>
      <c r="I36" s="96"/>
      <c r="J36" s="96"/>
      <c r="K36" s="108"/>
      <c r="L36" s="108"/>
      <c r="M36" s="109"/>
      <c r="N36" s="110"/>
    </row>
    <row r="37" spans="1:14" s="6" customFormat="1" ht="26.25" customHeight="1" x14ac:dyDescent="0.4">
      <c r="A37" s="175" t="s">
        <v>95</v>
      </c>
      <c r="B37" s="176"/>
      <c r="C37" s="100">
        <f>G25</f>
        <v>108</v>
      </c>
      <c r="D37" s="100" t="s">
        <v>10</v>
      </c>
      <c r="E37" s="100" t="s">
        <v>16</v>
      </c>
      <c r="F37" s="100"/>
      <c r="G37" s="100">
        <f>H25</f>
        <v>165</v>
      </c>
      <c r="H37" s="100" t="s">
        <v>10</v>
      </c>
      <c r="I37" s="100"/>
      <c r="J37" s="100"/>
      <c r="K37" s="111"/>
      <c r="L37" s="111"/>
      <c r="M37" s="112"/>
      <c r="N37" s="113"/>
    </row>
    <row r="38" spans="1:14" s="9" customFormat="1" ht="26.25" customHeight="1" thickBot="1" x14ac:dyDescent="0.45">
      <c r="A38" s="177" t="str">
        <f>IF(C38&gt;0," 本月戶數增加","本月戶數減少")</f>
        <v>本月戶數減少</v>
      </c>
      <c r="B38" s="178"/>
      <c r="C38" s="56">
        <f>C25-'11507'!C25</f>
        <v>-24</v>
      </c>
      <c r="D38" s="115" t="str">
        <f>IF(E38&gt;0,"男增加","男減少")</f>
        <v>男減少</v>
      </c>
      <c r="E38" s="114">
        <f>D25-'11507'!D25</f>
        <v>-36</v>
      </c>
      <c r="F38" s="115" t="str">
        <f>IF(G38&gt;0,"女增加","女減少")</f>
        <v>女減少</v>
      </c>
      <c r="G38" s="114">
        <f>E25-'11507'!E25</f>
        <v>-34</v>
      </c>
      <c r="H38" s="116"/>
      <c r="I38" s="178" t="str">
        <f>IF(K38&gt;0,"總人口數增加","總人口數減少")</f>
        <v>總人口數減少</v>
      </c>
      <c r="J38" s="178"/>
      <c r="K38" s="114">
        <f>F25-'11507'!F25</f>
        <v>-70</v>
      </c>
      <c r="L38" s="117"/>
      <c r="M38" s="118"/>
      <c r="N38" s="119"/>
    </row>
  </sheetData>
  <mergeCells count="28">
    <mergeCell ref="A1:L1"/>
    <mergeCell ref="I3:I4"/>
    <mergeCell ref="B3:B4"/>
    <mergeCell ref="G3:G4"/>
    <mergeCell ref="H3:H4"/>
    <mergeCell ref="A26:B26"/>
    <mergeCell ref="A3:A4"/>
    <mergeCell ref="L3:L4"/>
    <mergeCell ref="K2:N2"/>
    <mergeCell ref="M3:M4"/>
    <mergeCell ref="N3:N4"/>
    <mergeCell ref="K3:K4"/>
    <mergeCell ref="J3:J4"/>
    <mergeCell ref="C3:C4"/>
    <mergeCell ref="A27:B27"/>
    <mergeCell ref="A28:B28"/>
    <mergeCell ref="A38:B38"/>
    <mergeCell ref="I38:J38"/>
    <mergeCell ref="A36:B36"/>
    <mergeCell ref="A34:B34"/>
    <mergeCell ref="A35:B35"/>
    <mergeCell ref="A29:B31"/>
    <mergeCell ref="C29:C31"/>
    <mergeCell ref="D29:D31"/>
    <mergeCell ref="A37:B37"/>
    <mergeCell ref="A32:B33"/>
    <mergeCell ref="C32:C33"/>
    <mergeCell ref="D32:D33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135"/>
      <c r="N1" s="135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05" t="s">
        <v>155</v>
      </c>
      <c r="L2" s="205"/>
      <c r="M2" s="205"/>
      <c r="N2" s="205"/>
    </row>
    <row r="3" spans="1:14" ht="19.8" x14ac:dyDescent="0.4">
      <c r="A3" s="252" t="s">
        <v>81</v>
      </c>
      <c r="B3" s="246" t="s">
        <v>82</v>
      </c>
      <c r="C3" s="246" t="s">
        <v>47</v>
      </c>
      <c r="D3" s="139" t="s">
        <v>10</v>
      </c>
      <c r="E3" s="140" t="s">
        <v>91</v>
      </c>
      <c r="F3" s="141" t="s">
        <v>92</v>
      </c>
      <c r="G3" s="246" t="s">
        <v>48</v>
      </c>
      <c r="H3" s="246" t="s">
        <v>49</v>
      </c>
      <c r="I3" s="246" t="s">
        <v>50</v>
      </c>
      <c r="J3" s="246" t="s">
        <v>51</v>
      </c>
      <c r="K3" s="246" t="s">
        <v>52</v>
      </c>
      <c r="L3" s="246" t="s">
        <v>53</v>
      </c>
      <c r="M3" s="254" t="s">
        <v>106</v>
      </c>
      <c r="N3" s="256" t="s">
        <v>107</v>
      </c>
    </row>
    <row r="4" spans="1:14" s="1" customFormat="1" ht="19.8" x14ac:dyDescent="0.4">
      <c r="A4" s="253"/>
      <c r="B4" s="247"/>
      <c r="C4" s="247"/>
      <c r="D4" s="34" t="s">
        <v>54</v>
      </c>
      <c r="E4" s="34" t="s">
        <v>55</v>
      </c>
      <c r="F4" s="34" t="s">
        <v>87</v>
      </c>
      <c r="G4" s="247"/>
      <c r="H4" s="247"/>
      <c r="I4" s="247"/>
      <c r="J4" s="247"/>
      <c r="K4" s="247"/>
      <c r="L4" s="247"/>
      <c r="M4" s="255"/>
      <c r="N4" s="257"/>
    </row>
    <row r="5" spans="1:14" ht="19.8" x14ac:dyDescent="0.4">
      <c r="A5" s="164" t="s">
        <v>109</v>
      </c>
      <c r="B5" s="142">
        <v>9</v>
      </c>
      <c r="C5" s="142"/>
      <c r="D5" s="142"/>
      <c r="E5" s="142"/>
      <c r="F5" s="35">
        <f t="shared" ref="F5:F24" si="0">SUM(D5:E5)</f>
        <v>0</v>
      </c>
      <c r="G5" s="131"/>
      <c r="H5" s="132"/>
      <c r="I5" s="132"/>
      <c r="J5" s="132"/>
      <c r="K5" s="132"/>
      <c r="L5" s="132"/>
      <c r="M5" s="133"/>
      <c r="N5" s="134"/>
    </row>
    <row r="6" spans="1:14" ht="19.8" x14ac:dyDescent="0.4">
      <c r="A6" s="164" t="s">
        <v>110</v>
      </c>
      <c r="B6" s="143">
        <v>9</v>
      </c>
      <c r="C6" s="142"/>
      <c r="D6" s="142"/>
      <c r="E6" s="142"/>
      <c r="F6" s="35">
        <f t="shared" si="0"/>
        <v>0</v>
      </c>
      <c r="G6" s="131"/>
      <c r="H6" s="132"/>
      <c r="I6" s="132"/>
      <c r="J6" s="132"/>
      <c r="K6" s="132"/>
      <c r="L6" s="132"/>
      <c r="M6" s="133"/>
      <c r="N6" s="134"/>
    </row>
    <row r="7" spans="1:14" ht="19.8" x14ac:dyDescent="0.4">
      <c r="A7" s="164" t="s">
        <v>111</v>
      </c>
      <c r="B7" s="143">
        <v>17</v>
      </c>
      <c r="C7" s="142"/>
      <c r="D7" s="142"/>
      <c r="E7" s="142"/>
      <c r="F7" s="35">
        <f t="shared" si="0"/>
        <v>0</v>
      </c>
      <c r="G7" s="131"/>
      <c r="H7" s="132"/>
      <c r="I7" s="132"/>
      <c r="J7" s="132"/>
      <c r="K7" s="132"/>
      <c r="L7" s="132"/>
      <c r="M7" s="133"/>
      <c r="N7" s="134"/>
    </row>
    <row r="8" spans="1:14" ht="19.8" x14ac:dyDescent="0.4">
      <c r="A8" s="164" t="s">
        <v>112</v>
      </c>
      <c r="B8" s="143">
        <v>8</v>
      </c>
      <c r="C8" s="142"/>
      <c r="D8" s="142"/>
      <c r="E8" s="142"/>
      <c r="F8" s="35">
        <f t="shared" si="0"/>
        <v>0</v>
      </c>
      <c r="G8" s="131"/>
      <c r="H8" s="132"/>
      <c r="I8" s="132"/>
      <c r="J8" s="132"/>
      <c r="K8" s="132"/>
      <c r="L8" s="132"/>
      <c r="M8" s="133"/>
      <c r="N8" s="134"/>
    </row>
    <row r="9" spans="1:14" ht="19.8" x14ac:dyDescent="0.4">
      <c r="A9" s="164" t="s">
        <v>113</v>
      </c>
      <c r="B9" s="143">
        <v>12</v>
      </c>
      <c r="C9" s="142"/>
      <c r="D9" s="142"/>
      <c r="E9" s="142"/>
      <c r="F9" s="35">
        <f t="shared" si="0"/>
        <v>0</v>
      </c>
      <c r="G9" s="131"/>
      <c r="H9" s="132"/>
      <c r="I9" s="132"/>
      <c r="J9" s="132"/>
      <c r="K9" s="132"/>
      <c r="L9" s="132"/>
      <c r="M9" s="133"/>
      <c r="N9" s="134"/>
    </row>
    <row r="10" spans="1:14" ht="19.8" x14ac:dyDescent="0.4">
      <c r="A10" s="164" t="s">
        <v>114</v>
      </c>
      <c r="B10" s="143">
        <v>28</v>
      </c>
      <c r="C10" s="142"/>
      <c r="D10" s="142"/>
      <c r="E10" s="142"/>
      <c r="F10" s="35">
        <f t="shared" si="0"/>
        <v>0</v>
      </c>
      <c r="G10" s="131"/>
      <c r="H10" s="132"/>
      <c r="I10" s="132"/>
      <c r="J10" s="132"/>
      <c r="K10" s="132"/>
      <c r="L10" s="132"/>
      <c r="M10" s="133"/>
      <c r="N10" s="134"/>
    </row>
    <row r="11" spans="1:14" ht="19.8" x14ac:dyDescent="0.4">
      <c r="A11" s="164" t="s">
        <v>115</v>
      </c>
      <c r="B11" s="143">
        <v>10</v>
      </c>
      <c r="C11" s="142"/>
      <c r="D11" s="142"/>
      <c r="E11" s="142"/>
      <c r="F11" s="35">
        <f t="shared" si="0"/>
        <v>0</v>
      </c>
      <c r="G11" s="131"/>
      <c r="H11" s="132"/>
      <c r="I11" s="132"/>
      <c r="J11" s="132"/>
      <c r="K11" s="132"/>
      <c r="L11" s="132"/>
      <c r="M11" s="133"/>
      <c r="N11" s="134"/>
    </row>
    <row r="12" spans="1:14" ht="19.8" x14ac:dyDescent="0.4">
      <c r="A12" s="164" t="s">
        <v>116</v>
      </c>
      <c r="B12" s="143">
        <v>11</v>
      </c>
      <c r="C12" s="142"/>
      <c r="D12" s="142"/>
      <c r="E12" s="142"/>
      <c r="F12" s="35">
        <f t="shared" si="0"/>
        <v>0</v>
      </c>
      <c r="G12" s="131"/>
      <c r="H12" s="132"/>
      <c r="I12" s="132"/>
      <c r="J12" s="132"/>
      <c r="K12" s="132"/>
      <c r="L12" s="132"/>
      <c r="M12" s="133"/>
      <c r="N12" s="134"/>
    </row>
    <row r="13" spans="1:14" ht="19.8" x14ac:dyDescent="0.4">
      <c r="A13" s="164" t="s">
        <v>117</v>
      </c>
      <c r="B13" s="143">
        <v>13</v>
      </c>
      <c r="C13" s="142"/>
      <c r="D13" s="142"/>
      <c r="E13" s="142"/>
      <c r="F13" s="35">
        <f t="shared" si="0"/>
        <v>0</v>
      </c>
      <c r="G13" s="131"/>
      <c r="H13" s="132"/>
      <c r="I13" s="132"/>
      <c r="J13" s="132"/>
      <c r="K13" s="132"/>
      <c r="L13" s="132"/>
      <c r="M13" s="133"/>
      <c r="N13" s="134"/>
    </row>
    <row r="14" spans="1:14" ht="19.8" x14ac:dyDescent="0.4">
      <c r="A14" s="164" t="s">
        <v>118</v>
      </c>
      <c r="B14" s="143">
        <v>9</v>
      </c>
      <c r="C14" s="142"/>
      <c r="D14" s="142"/>
      <c r="E14" s="142"/>
      <c r="F14" s="35">
        <f t="shared" si="0"/>
        <v>0</v>
      </c>
      <c r="G14" s="131"/>
      <c r="H14" s="132"/>
      <c r="I14" s="132"/>
      <c r="J14" s="132"/>
      <c r="K14" s="132"/>
      <c r="L14" s="132"/>
      <c r="M14" s="133"/>
      <c r="N14" s="134"/>
    </row>
    <row r="15" spans="1:14" ht="19.8" x14ac:dyDescent="0.4">
      <c r="A15" s="164" t="s">
        <v>119</v>
      </c>
      <c r="B15" s="143">
        <v>10</v>
      </c>
      <c r="C15" s="142"/>
      <c r="D15" s="142"/>
      <c r="E15" s="142"/>
      <c r="F15" s="35">
        <f t="shared" si="0"/>
        <v>0</v>
      </c>
      <c r="G15" s="131"/>
      <c r="H15" s="132"/>
      <c r="I15" s="132"/>
      <c r="J15" s="132"/>
      <c r="K15" s="132"/>
      <c r="L15" s="132"/>
      <c r="M15" s="133"/>
      <c r="N15" s="134"/>
    </row>
    <row r="16" spans="1:14" ht="19.8" x14ac:dyDescent="0.4">
      <c r="A16" s="164" t="s">
        <v>120</v>
      </c>
      <c r="B16" s="143">
        <v>13</v>
      </c>
      <c r="C16" s="142"/>
      <c r="D16" s="142"/>
      <c r="E16" s="142"/>
      <c r="F16" s="35">
        <f t="shared" si="0"/>
        <v>0</v>
      </c>
      <c r="G16" s="131"/>
      <c r="H16" s="132"/>
      <c r="I16" s="132"/>
      <c r="J16" s="132"/>
      <c r="K16" s="132"/>
      <c r="L16" s="132"/>
      <c r="M16" s="133"/>
      <c r="N16" s="134"/>
    </row>
    <row r="17" spans="1:14" ht="19.8" x14ac:dyDescent="0.4">
      <c r="A17" s="164" t="s">
        <v>121</v>
      </c>
      <c r="B17" s="143">
        <v>9</v>
      </c>
      <c r="C17" s="142"/>
      <c r="D17" s="142"/>
      <c r="E17" s="142"/>
      <c r="F17" s="35">
        <f t="shared" si="0"/>
        <v>0</v>
      </c>
      <c r="G17" s="131"/>
      <c r="H17" s="132"/>
      <c r="I17" s="132"/>
      <c r="J17" s="132"/>
      <c r="K17" s="132"/>
      <c r="L17" s="132"/>
      <c r="M17" s="133"/>
      <c r="N17" s="134"/>
    </row>
    <row r="18" spans="1:14" ht="19.8" x14ac:dyDescent="0.4">
      <c r="A18" s="164" t="s">
        <v>122</v>
      </c>
      <c r="B18" s="143">
        <v>18</v>
      </c>
      <c r="C18" s="142"/>
      <c r="D18" s="142"/>
      <c r="E18" s="142"/>
      <c r="F18" s="35">
        <f t="shared" si="0"/>
        <v>0</v>
      </c>
      <c r="G18" s="131"/>
      <c r="H18" s="132"/>
      <c r="I18" s="132"/>
      <c r="J18" s="132"/>
      <c r="K18" s="132"/>
      <c r="L18" s="132"/>
      <c r="M18" s="133"/>
      <c r="N18" s="134"/>
    </row>
    <row r="19" spans="1:14" ht="19.8" x14ac:dyDescent="0.4">
      <c r="A19" s="164" t="s">
        <v>123</v>
      </c>
      <c r="B19" s="143">
        <v>11</v>
      </c>
      <c r="C19" s="142"/>
      <c r="D19" s="142"/>
      <c r="E19" s="142"/>
      <c r="F19" s="35">
        <f t="shared" si="0"/>
        <v>0</v>
      </c>
      <c r="G19" s="131"/>
      <c r="H19" s="132"/>
      <c r="I19" s="132"/>
      <c r="J19" s="132"/>
      <c r="K19" s="132"/>
      <c r="L19" s="132"/>
      <c r="M19" s="133"/>
      <c r="N19" s="134"/>
    </row>
    <row r="20" spans="1:14" ht="19.8" x14ac:dyDescent="0.4">
      <c r="A20" s="164" t="s">
        <v>124</v>
      </c>
      <c r="B20" s="143">
        <v>9</v>
      </c>
      <c r="C20" s="142"/>
      <c r="D20" s="142"/>
      <c r="E20" s="142"/>
      <c r="F20" s="35">
        <f t="shared" si="0"/>
        <v>0</v>
      </c>
      <c r="G20" s="131"/>
      <c r="H20" s="132"/>
      <c r="I20" s="132"/>
      <c r="J20" s="132"/>
      <c r="K20" s="132"/>
      <c r="L20" s="132"/>
      <c r="M20" s="133"/>
      <c r="N20" s="134"/>
    </row>
    <row r="21" spans="1:14" ht="19.8" x14ac:dyDescent="0.4">
      <c r="A21" s="164" t="s">
        <v>125</v>
      </c>
      <c r="B21" s="143">
        <v>19</v>
      </c>
      <c r="C21" s="142"/>
      <c r="D21" s="142"/>
      <c r="E21" s="142"/>
      <c r="F21" s="35">
        <f t="shared" si="0"/>
        <v>0</v>
      </c>
      <c r="G21" s="131"/>
      <c r="H21" s="132"/>
      <c r="I21" s="132"/>
      <c r="J21" s="132"/>
      <c r="K21" s="132"/>
      <c r="L21" s="132"/>
      <c r="M21" s="133"/>
      <c r="N21" s="134"/>
    </row>
    <row r="22" spans="1:14" ht="19.8" x14ac:dyDescent="0.4">
      <c r="A22" s="164" t="s">
        <v>126</v>
      </c>
      <c r="B22" s="143">
        <v>13</v>
      </c>
      <c r="C22" s="142"/>
      <c r="D22" s="142"/>
      <c r="E22" s="142"/>
      <c r="F22" s="35">
        <f t="shared" si="0"/>
        <v>0</v>
      </c>
      <c r="G22" s="131"/>
      <c r="H22" s="132"/>
      <c r="I22" s="132"/>
      <c r="J22" s="132"/>
      <c r="K22" s="132"/>
      <c r="L22" s="132"/>
      <c r="M22" s="133"/>
      <c r="N22" s="134"/>
    </row>
    <row r="23" spans="1:14" ht="19.8" x14ac:dyDescent="0.4">
      <c r="A23" s="164" t="s">
        <v>127</v>
      </c>
      <c r="B23" s="143">
        <v>14</v>
      </c>
      <c r="C23" s="142"/>
      <c r="D23" s="142"/>
      <c r="E23" s="142"/>
      <c r="F23" s="35">
        <f t="shared" si="0"/>
        <v>0</v>
      </c>
      <c r="G23" s="131"/>
      <c r="H23" s="132"/>
      <c r="I23" s="132"/>
      <c r="J23" s="132"/>
      <c r="K23" s="132"/>
      <c r="L23" s="132"/>
      <c r="M23" s="133"/>
      <c r="N23" s="134"/>
    </row>
    <row r="24" spans="1:14" ht="19.8" x14ac:dyDescent="0.4">
      <c r="A24" s="164" t="s">
        <v>128</v>
      </c>
      <c r="B24" s="143">
        <v>16</v>
      </c>
      <c r="C24" s="142"/>
      <c r="D24" s="142"/>
      <c r="E24" s="142"/>
      <c r="F24" s="35">
        <f t="shared" si="0"/>
        <v>0</v>
      </c>
      <c r="G24" s="131"/>
      <c r="H24" s="132"/>
      <c r="I24" s="132"/>
      <c r="J24" s="132"/>
      <c r="K24" s="132"/>
      <c r="L24" s="132"/>
      <c r="M24" s="133"/>
      <c r="N24" s="134"/>
    </row>
    <row r="25" spans="1:14" ht="19.8" x14ac:dyDescent="0.4">
      <c r="A25" s="163" t="s">
        <v>98</v>
      </c>
      <c r="B25" s="35">
        <f t="shared" ref="B25:N25" si="1">SUM(B5:B24)</f>
        <v>258</v>
      </c>
      <c r="C25" s="35">
        <f t="shared" si="1"/>
        <v>0</v>
      </c>
      <c r="D25" s="35">
        <f t="shared" si="1"/>
        <v>0</v>
      </c>
      <c r="E25" s="35">
        <f t="shared" si="1"/>
        <v>0</v>
      </c>
      <c r="F25" s="35">
        <f t="shared" si="1"/>
        <v>0</v>
      </c>
      <c r="G25" s="35">
        <f t="shared" si="1"/>
        <v>0</v>
      </c>
      <c r="H25" s="35">
        <f t="shared" si="1"/>
        <v>0</v>
      </c>
      <c r="I25" s="35">
        <f t="shared" si="1"/>
        <v>0</v>
      </c>
      <c r="J25" s="35">
        <f t="shared" si="1"/>
        <v>0</v>
      </c>
      <c r="K25" s="35">
        <f t="shared" si="1"/>
        <v>0</v>
      </c>
      <c r="L25" s="35">
        <f t="shared" si="1"/>
        <v>0</v>
      </c>
      <c r="M25" s="36">
        <f t="shared" si="1"/>
        <v>0</v>
      </c>
      <c r="N25" s="38">
        <f t="shared" si="1"/>
        <v>0</v>
      </c>
    </row>
    <row r="26" spans="1:14" s="2" customFormat="1" ht="26.25" customHeight="1" x14ac:dyDescent="0.4">
      <c r="A26" s="250" t="s">
        <v>56</v>
      </c>
      <c r="B26" s="251"/>
      <c r="C26" s="76">
        <f>C25</f>
        <v>0</v>
      </c>
      <c r="D26" s="76" t="s">
        <v>57</v>
      </c>
      <c r="E26" s="76" t="s">
        <v>58</v>
      </c>
      <c r="F26" s="76"/>
      <c r="G26" s="76">
        <f>F25</f>
        <v>0</v>
      </c>
      <c r="H26" s="76" t="s">
        <v>59</v>
      </c>
      <c r="I26" s="76"/>
      <c r="J26" s="76"/>
      <c r="K26" s="76" t="s">
        <v>135</v>
      </c>
      <c r="L26" s="76"/>
      <c r="M26" s="77"/>
      <c r="N26" s="78"/>
    </row>
    <row r="27" spans="1:14" s="2" customFormat="1" ht="26.25" customHeight="1" x14ac:dyDescent="0.4">
      <c r="A27" s="175" t="s">
        <v>96</v>
      </c>
      <c r="B27" s="176"/>
      <c r="C27" s="46" t="str">
        <f ca="1">INDIRECT(H27,TRUE)</f>
        <v>三川</v>
      </c>
      <c r="D27" s="123" t="s">
        <v>89</v>
      </c>
      <c r="E27" s="124">
        <f>MAX(C5:C24)</f>
        <v>0</v>
      </c>
      <c r="F27" s="125">
        <f>MAX(F5:F24)</f>
        <v>0</v>
      </c>
      <c r="G27" s="71"/>
      <c r="H27" s="128" t="str">
        <f>ADDRESS(MATCH(MAX(F5:F24),F5:F24,0)+4,1)</f>
        <v>$A$5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97</v>
      </c>
      <c r="B28" s="176"/>
      <c r="C28" s="129" t="str">
        <f ca="1">INDIRECT(H28,TRUE)</f>
        <v>三川</v>
      </c>
      <c r="D28" s="130" t="s">
        <v>89</v>
      </c>
      <c r="E28" s="126">
        <f>MIN(C5:C24)</f>
        <v>0</v>
      </c>
      <c r="F28" s="127">
        <f>MIN(F5:F24)</f>
        <v>0</v>
      </c>
      <c r="G28" s="71"/>
      <c r="H28" s="128" t="str">
        <f>ADDRESS(MATCH(MIN(F5:F24),F5:F24,0)+4,1)</f>
        <v>$A$5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183" t="s">
        <v>11</v>
      </c>
      <c r="B29" s="184"/>
      <c r="C29" s="189">
        <f>SUM(G29:G31)</f>
        <v>0</v>
      </c>
      <c r="D29" s="192" t="s">
        <v>10</v>
      </c>
      <c r="E29" s="63" t="s">
        <v>12</v>
      </c>
      <c r="F29" s="63"/>
      <c r="G29" s="63">
        <v>0</v>
      </c>
      <c r="H29" s="63" t="s">
        <v>10</v>
      </c>
      <c r="I29" s="63"/>
      <c r="J29" s="63"/>
      <c r="K29" s="64"/>
      <c r="L29" s="64"/>
      <c r="M29" s="65"/>
      <c r="N29" s="66"/>
    </row>
    <row r="30" spans="1:14" s="3" customFormat="1" ht="24.9" customHeight="1" x14ac:dyDescent="0.4">
      <c r="A30" s="185"/>
      <c r="B30" s="186"/>
      <c r="C30" s="190"/>
      <c r="D30" s="193"/>
      <c r="E30" s="172" t="s">
        <v>13</v>
      </c>
      <c r="F30" s="172"/>
      <c r="G30" s="172">
        <v>0</v>
      </c>
      <c r="H30" s="172" t="s">
        <v>10</v>
      </c>
      <c r="I30" s="172"/>
      <c r="J30" s="172"/>
      <c r="K30" s="169"/>
      <c r="L30" s="169"/>
      <c r="M30" s="170"/>
      <c r="N30" s="171"/>
    </row>
    <row r="31" spans="1:14" s="4" customFormat="1" ht="24.9" customHeight="1" x14ac:dyDescent="0.4">
      <c r="A31" s="187"/>
      <c r="B31" s="188"/>
      <c r="C31" s="191"/>
      <c r="D31" s="194"/>
      <c r="E31" s="67" t="s">
        <v>145</v>
      </c>
      <c r="F31" s="67"/>
      <c r="G31" s="67">
        <v>0</v>
      </c>
      <c r="H31" s="67" t="s">
        <v>10</v>
      </c>
      <c r="I31" s="67"/>
      <c r="J31" s="67"/>
      <c r="K31" s="68"/>
      <c r="L31" s="68"/>
      <c r="M31" s="69"/>
      <c r="N31" s="70"/>
    </row>
    <row r="32" spans="1:14" s="4" customFormat="1" ht="24.9" customHeight="1" x14ac:dyDescent="0.4">
      <c r="A32" s="195" t="s">
        <v>17</v>
      </c>
      <c r="B32" s="196"/>
      <c r="C32" s="199">
        <f>K25</f>
        <v>0</v>
      </c>
      <c r="D32" s="199" t="s">
        <v>10</v>
      </c>
      <c r="E32" s="149" t="s">
        <v>141</v>
      </c>
      <c r="F32" s="63"/>
      <c r="G32" s="63"/>
      <c r="H32" s="63"/>
      <c r="I32" s="63"/>
      <c r="J32" s="63"/>
      <c r="K32" s="153"/>
      <c r="L32" s="153"/>
      <c r="M32" s="154"/>
      <c r="N32" s="155"/>
    </row>
    <row r="33" spans="1:14" s="5" customFormat="1" ht="24.9" customHeight="1" x14ac:dyDescent="0.4">
      <c r="A33" s="231"/>
      <c r="B33" s="232"/>
      <c r="C33" s="200"/>
      <c r="D33" s="200"/>
      <c r="E33" s="149" t="s">
        <v>93</v>
      </c>
      <c r="F33" s="156"/>
      <c r="G33" s="156"/>
      <c r="H33" s="156"/>
      <c r="I33" s="156"/>
      <c r="J33" s="156"/>
      <c r="K33" s="156"/>
      <c r="L33" s="156"/>
      <c r="M33" s="156"/>
      <c r="N33" s="157"/>
    </row>
    <row r="34" spans="1:14" s="6" customFormat="1" ht="26.25" customHeight="1" x14ac:dyDescent="0.4">
      <c r="A34" s="258" t="s">
        <v>60</v>
      </c>
      <c r="B34" s="259"/>
      <c r="C34" s="76">
        <f>L25</f>
        <v>0</v>
      </c>
      <c r="D34" s="76" t="s">
        <v>59</v>
      </c>
      <c r="E34" s="76"/>
      <c r="F34" s="76"/>
      <c r="G34" s="86"/>
      <c r="H34" s="76"/>
      <c r="I34" s="76"/>
      <c r="J34" s="76"/>
      <c r="K34" s="87"/>
      <c r="L34" s="87"/>
      <c r="M34" s="88"/>
      <c r="N34" s="89"/>
    </row>
    <row r="35" spans="1:14" s="7" customFormat="1" ht="26.25" customHeight="1" x14ac:dyDescent="0.4">
      <c r="A35" s="250" t="s">
        <v>14</v>
      </c>
      <c r="B35" s="251"/>
      <c r="C35" s="76">
        <f>M25</f>
        <v>0</v>
      </c>
      <c r="D35" s="76" t="s">
        <v>61</v>
      </c>
      <c r="E35" s="76" t="s">
        <v>102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8" customFormat="1" ht="26.25" customHeight="1" x14ac:dyDescent="0.4">
      <c r="A36" s="248" t="s">
        <v>108</v>
      </c>
      <c r="B36" s="249"/>
      <c r="C36" s="76">
        <f>N25</f>
        <v>0</v>
      </c>
      <c r="D36" s="76" t="s">
        <v>61</v>
      </c>
      <c r="E36" s="76" t="s">
        <v>102</v>
      </c>
      <c r="F36" s="76"/>
      <c r="G36" s="76"/>
      <c r="H36" s="76"/>
      <c r="I36" s="76"/>
      <c r="J36" s="76"/>
      <c r="K36" s="87"/>
      <c r="L36" s="87"/>
      <c r="M36" s="88"/>
      <c r="N36" s="89"/>
    </row>
    <row r="37" spans="1:14" s="6" customFormat="1" ht="26.25" customHeight="1" x14ac:dyDescent="0.4">
      <c r="A37" s="175" t="s">
        <v>95</v>
      </c>
      <c r="B37" s="176"/>
      <c r="C37" s="76">
        <f>G25</f>
        <v>0</v>
      </c>
      <c r="D37" s="76" t="s">
        <v>59</v>
      </c>
      <c r="E37" s="76" t="s">
        <v>62</v>
      </c>
      <c r="F37" s="76"/>
      <c r="G37" s="76">
        <f>H25</f>
        <v>0</v>
      </c>
      <c r="H37" s="76" t="s">
        <v>59</v>
      </c>
      <c r="I37" s="76"/>
      <c r="J37" s="76"/>
      <c r="K37" s="87"/>
      <c r="L37" s="87"/>
      <c r="M37" s="88"/>
      <c r="N37" s="89"/>
    </row>
    <row r="38" spans="1:14" s="9" customFormat="1" ht="26.25" customHeight="1" thickBot="1" x14ac:dyDescent="0.45">
      <c r="A38" s="244" t="str">
        <f>IF(C38&gt;0," 本月戶數增加","本月戶數減少")</f>
        <v>本月戶數減少</v>
      </c>
      <c r="B38" s="245"/>
      <c r="C38" s="120">
        <f>C25-'11508'!C25</f>
        <v>-15259</v>
      </c>
      <c r="D38" s="91" t="str">
        <f>IF(E38&gt;0,"男增加","男減少")</f>
        <v>男減少</v>
      </c>
      <c r="E38" s="92">
        <f>D25-'11508'!D25</f>
        <v>-12768</v>
      </c>
      <c r="F38" s="91" t="str">
        <f>IF(G38&gt;0,"女增加","女減少")</f>
        <v>女減少</v>
      </c>
      <c r="G38" s="92">
        <f>E25-'11508'!E25</f>
        <v>-14666</v>
      </c>
      <c r="H38" s="93"/>
      <c r="I38" s="245" t="str">
        <f>IF(K38&gt;0,"總人口數增加","總人口數減少")</f>
        <v>總人口數減少</v>
      </c>
      <c r="J38" s="245"/>
      <c r="K38" s="92">
        <f>F25-'11508'!F25</f>
        <v>-27434</v>
      </c>
      <c r="L38" s="93"/>
      <c r="M38" s="94"/>
      <c r="N38" s="95"/>
    </row>
    <row r="39" spans="1:14" x14ac:dyDescent="0.3">
      <c r="K39" s="10"/>
      <c r="M39" s="12"/>
    </row>
  </sheetData>
  <mergeCells count="28">
    <mergeCell ref="M3:M4"/>
    <mergeCell ref="N3:N4"/>
    <mergeCell ref="K2:N2"/>
    <mergeCell ref="C29:C31"/>
    <mergeCell ref="D29:D31"/>
    <mergeCell ref="J3:J4"/>
    <mergeCell ref="A38:B38"/>
    <mergeCell ref="I38:J38"/>
    <mergeCell ref="I3:I4"/>
    <mergeCell ref="B3:B4"/>
    <mergeCell ref="C3:C4"/>
    <mergeCell ref="G3:G4"/>
    <mergeCell ref="H3:H4"/>
    <mergeCell ref="A36:B36"/>
    <mergeCell ref="A34:B34"/>
    <mergeCell ref="A35:B35"/>
    <mergeCell ref="A27:B27"/>
    <mergeCell ref="A28:B28"/>
    <mergeCell ref="A26:B26"/>
    <mergeCell ref="A3:A4"/>
    <mergeCell ref="A29:B31"/>
    <mergeCell ref="A32:B33"/>
    <mergeCell ref="C32:C33"/>
    <mergeCell ref="D32:D33"/>
    <mergeCell ref="A37:B37"/>
    <mergeCell ref="A1:L1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135"/>
      <c r="N1" s="135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05" t="s">
        <v>156</v>
      </c>
      <c r="L2" s="205"/>
      <c r="M2" s="205"/>
      <c r="N2" s="205"/>
    </row>
    <row r="3" spans="1:14" ht="19.8" x14ac:dyDescent="0.4">
      <c r="A3" s="252" t="s">
        <v>81</v>
      </c>
      <c r="B3" s="246" t="s">
        <v>82</v>
      </c>
      <c r="C3" s="246" t="s">
        <v>43</v>
      </c>
      <c r="D3" s="139" t="s">
        <v>10</v>
      </c>
      <c r="E3" s="140" t="s">
        <v>91</v>
      </c>
      <c r="F3" s="141" t="s">
        <v>92</v>
      </c>
      <c r="G3" s="246" t="s">
        <v>5</v>
      </c>
      <c r="H3" s="246" t="s">
        <v>4</v>
      </c>
      <c r="I3" s="246" t="s">
        <v>6</v>
      </c>
      <c r="J3" s="246" t="s">
        <v>7</v>
      </c>
      <c r="K3" s="246" t="s">
        <v>44</v>
      </c>
      <c r="L3" s="246" t="s">
        <v>45</v>
      </c>
      <c r="M3" s="254" t="s">
        <v>106</v>
      </c>
      <c r="N3" s="256" t="s">
        <v>107</v>
      </c>
    </row>
    <row r="4" spans="1:14" s="1" customFormat="1" ht="19.8" x14ac:dyDescent="0.4">
      <c r="A4" s="253"/>
      <c r="B4" s="247"/>
      <c r="C4" s="247"/>
      <c r="D4" s="34" t="s">
        <v>1</v>
      </c>
      <c r="E4" s="34" t="s">
        <v>2</v>
      </c>
      <c r="F4" s="34" t="s">
        <v>88</v>
      </c>
      <c r="G4" s="247"/>
      <c r="H4" s="247"/>
      <c r="I4" s="247"/>
      <c r="J4" s="247"/>
      <c r="K4" s="247"/>
      <c r="L4" s="247"/>
      <c r="M4" s="255"/>
      <c r="N4" s="257"/>
    </row>
    <row r="5" spans="1:14" ht="19.8" x14ac:dyDescent="0.4">
      <c r="A5" s="164" t="s">
        <v>109</v>
      </c>
      <c r="B5" s="142">
        <v>9</v>
      </c>
      <c r="C5" s="142"/>
      <c r="D5" s="142"/>
      <c r="E5" s="142"/>
      <c r="F5" s="35">
        <f t="shared" ref="F5:F24" si="0">SUM(D5:E5)</f>
        <v>0</v>
      </c>
      <c r="G5" s="131"/>
      <c r="H5" s="132"/>
      <c r="I5" s="132"/>
      <c r="J5" s="132"/>
      <c r="K5" s="132"/>
      <c r="L5" s="132"/>
      <c r="M5" s="133"/>
      <c r="N5" s="134"/>
    </row>
    <row r="6" spans="1:14" ht="19.8" x14ac:dyDescent="0.4">
      <c r="A6" s="164" t="s">
        <v>110</v>
      </c>
      <c r="B6" s="143">
        <v>9</v>
      </c>
      <c r="C6" s="142"/>
      <c r="D6" s="142"/>
      <c r="E6" s="142"/>
      <c r="F6" s="35">
        <f t="shared" si="0"/>
        <v>0</v>
      </c>
      <c r="G6" s="131"/>
      <c r="H6" s="132"/>
      <c r="I6" s="132"/>
      <c r="J6" s="132"/>
      <c r="K6" s="132"/>
      <c r="L6" s="132"/>
      <c r="M6" s="133"/>
      <c r="N6" s="134"/>
    </row>
    <row r="7" spans="1:14" ht="19.8" x14ac:dyDescent="0.4">
      <c r="A7" s="164" t="s">
        <v>111</v>
      </c>
      <c r="B7" s="143">
        <v>17</v>
      </c>
      <c r="C7" s="142"/>
      <c r="D7" s="142"/>
      <c r="E7" s="142"/>
      <c r="F7" s="35">
        <f t="shared" si="0"/>
        <v>0</v>
      </c>
      <c r="G7" s="131"/>
      <c r="H7" s="132"/>
      <c r="I7" s="132"/>
      <c r="J7" s="132"/>
      <c r="K7" s="132"/>
      <c r="L7" s="132"/>
      <c r="M7" s="133"/>
      <c r="N7" s="134"/>
    </row>
    <row r="8" spans="1:14" ht="19.8" x14ac:dyDescent="0.4">
      <c r="A8" s="164" t="s">
        <v>112</v>
      </c>
      <c r="B8" s="143">
        <v>8</v>
      </c>
      <c r="C8" s="142"/>
      <c r="D8" s="142"/>
      <c r="E8" s="142"/>
      <c r="F8" s="35">
        <f t="shared" si="0"/>
        <v>0</v>
      </c>
      <c r="G8" s="131"/>
      <c r="H8" s="132"/>
      <c r="I8" s="132"/>
      <c r="J8" s="132"/>
      <c r="K8" s="132"/>
      <c r="L8" s="132"/>
      <c r="M8" s="133"/>
      <c r="N8" s="134"/>
    </row>
    <row r="9" spans="1:14" ht="19.8" x14ac:dyDescent="0.4">
      <c r="A9" s="164" t="s">
        <v>113</v>
      </c>
      <c r="B9" s="143">
        <v>12</v>
      </c>
      <c r="C9" s="142"/>
      <c r="D9" s="142"/>
      <c r="E9" s="142"/>
      <c r="F9" s="35">
        <f t="shared" si="0"/>
        <v>0</v>
      </c>
      <c r="G9" s="131"/>
      <c r="H9" s="132"/>
      <c r="I9" s="132"/>
      <c r="J9" s="132"/>
      <c r="K9" s="132"/>
      <c r="L9" s="132"/>
      <c r="M9" s="133"/>
      <c r="N9" s="134"/>
    </row>
    <row r="10" spans="1:14" ht="19.8" x14ac:dyDescent="0.4">
      <c r="A10" s="164" t="s">
        <v>114</v>
      </c>
      <c r="B10" s="143">
        <v>28</v>
      </c>
      <c r="C10" s="142"/>
      <c r="D10" s="142"/>
      <c r="E10" s="142"/>
      <c r="F10" s="35">
        <f t="shared" si="0"/>
        <v>0</v>
      </c>
      <c r="G10" s="131"/>
      <c r="H10" s="132"/>
      <c r="I10" s="132"/>
      <c r="J10" s="132"/>
      <c r="K10" s="132"/>
      <c r="L10" s="132"/>
      <c r="M10" s="133"/>
      <c r="N10" s="134"/>
    </row>
    <row r="11" spans="1:14" ht="19.8" x14ac:dyDescent="0.4">
      <c r="A11" s="164" t="s">
        <v>115</v>
      </c>
      <c r="B11" s="143">
        <v>10</v>
      </c>
      <c r="C11" s="142"/>
      <c r="D11" s="142"/>
      <c r="E11" s="142"/>
      <c r="F11" s="35">
        <f t="shared" si="0"/>
        <v>0</v>
      </c>
      <c r="G11" s="131"/>
      <c r="H11" s="132"/>
      <c r="I11" s="132"/>
      <c r="J11" s="132"/>
      <c r="K11" s="132"/>
      <c r="L11" s="132"/>
      <c r="M11" s="133"/>
      <c r="N11" s="134"/>
    </row>
    <row r="12" spans="1:14" ht="19.8" x14ac:dyDescent="0.4">
      <c r="A12" s="164" t="s">
        <v>116</v>
      </c>
      <c r="B12" s="143">
        <v>11</v>
      </c>
      <c r="C12" s="142"/>
      <c r="D12" s="142"/>
      <c r="E12" s="142"/>
      <c r="F12" s="35">
        <f t="shared" si="0"/>
        <v>0</v>
      </c>
      <c r="G12" s="131"/>
      <c r="H12" s="132"/>
      <c r="I12" s="132"/>
      <c r="J12" s="132"/>
      <c r="K12" s="132"/>
      <c r="L12" s="132"/>
      <c r="M12" s="133"/>
      <c r="N12" s="134"/>
    </row>
    <row r="13" spans="1:14" ht="19.8" x14ac:dyDescent="0.4">
      <c r="A13" s="164" t="s">
        <v>117</v>
      </c>
      <c r="B13" s="143">
        <v>13</v>
      </c>
      <c r="C13" s="142"/>
      <c r="D13" s="142"/>
      <c r="E13" s="142"/>
      <c r="F13" s="35">
        <f t="shared" si="0"/>
        <v>0</v>
      </c>
      <c r="G13" s="131"/>
      <c r="H13" s="132"/>
      <c r="I13" s="132"/>
      <c r="J13" s="132"/>
      <c r="K13" s="132"/>
      <c r="L13" s="132"/>
      <c r="M13" s="133"/>
      <c r="N13" s="134"/>
    </row>
    <row r="14" spans="1:14" ht="19.8" x14ac:dyDescent="0.4">
      <c r="A14" s="164" t="s">
        <v>118</v>
      </c>
      <c r="B14" s="143">
        <v>9</v>
      </c>
      <c r="C14" s="142"/>
      <c r="D14" s="142"/>
      <c r="E14" s="142"/>
      <c r="F14" s="35">
        <f t="shared" si="0"/>
        <v>0</v>
      </c>
      <c r="G14" s="131"/>
      <c r="H14" s="132"/>
      <c r="I14" s="132"/>
      <c r="J14" s="132"/>
      <c r="K14" s="132"/>
      <c r="L14" s="132"/>
      <c r="M14" s="133"/>
      <c r="N14" s="134"/>
    </row>
    <row r="15" spans="1:14" ht="19.8" x14ac:dyDescent="0.4">
      <c r="A15" s="164" t="s">
        <v>119</v>
      </c>
      <c r="B15" s="143">
        <v>10</v>
      </c>
      <c r="C15" s="142"/>
      <c r="D15" s="142"/>
      <c r="E15" s="142"/>
      <c r="F15" s="35">
        <f t="shared" si="0"/>
        <v>0</v>
      </c>
      <c r="G15" s="131"/>
      <c r="H15" s="132"/>
      <c r="I15" s="132"/>
      <c r="J15" s="132"/>
      <c r="K15" s="132"/>
      <c r="L15" s="132"/>
      <c r="M15" s="133"/>
      <c r="N15" s="134"/>
    </row>
    <row r="16" spans="1:14" ht="19.8" x14ac:dyDescent="0.4">
      <c r="A16" s="164" t="s">
        <v>120</v>
      </c>
      <c r="B16" s="143">
        <v>13</v>
      </c>
      <c r="C16" s="142"/>
      <c r="D16" s="142"/>
      <c r="E16" s="142"/>
      <c r="F16" s="35">
        <f t="shared" si="0"/>
        <v>0</v>
      </c>
      <c r="G16" s="131"/>
      <c r="H16" s="132"/>
      <c r="I16" s="132"/>
      <c r="J16" s="132"/>
      <c r="K16" s="132"/>
      <c r="L16" s="132"/>
      <c r="M16" s="133"/>
      <c r="N16" s="134"/>
    </row>
    <row r="17" spans="1:14" ht="19.8" x14ac:dyDescent="0.4">
      <c r="A17" s="164" t="s">
        <v>121</v>
      </c>
      <c r="B17" s="143">
        <v>9</v>
      </c>
      <c r="C17" s="142"/>
      <c r="D17" s="142"/>
      <c r="E17" s="142"/>
      <c r="F17" s="35">
        <f t="shared" si="0"/>
        <v>0</v>
      </c>
      <c r="G17" s="131"/>
      <c r="H17" s="132"/>
      <c r="I17" s="132"/>
      <c r="J17" s="132"/>
      <c r="K17" s="132"/>
      <c r="L17" s="132"/>
      <c r="M17" s="133"/>
      <c r="N17" s="134"/>
    </row>
    <row r="18" spans="1:14" ht="19.8" x14ac:dyDescent="0.4">
      <c r="A18" s="164" t="s">
        <v>122</v>
      </c>
      <c r="B18" s="143">
        <v>18</v>
      </c>
      <c r="C18" s="142"/>
      <c r="D18" s="142"/>
      <c r="E18" s="142"/>
      <c r="F18" s="35">
        <f t="shared" si="0"/>
        <v>0</v>
      </c>
      <c r="G18" s="131"/>
      <c r="H18" s="132"/>
      <c r="I18" s="132"/>
      <c r="J18" s="132"/>
      <c r="K18" s="132"/>
      <c r="L18" s="132"/>
      <c r="M18" s="133"/>
      <c r="N18" s="134"/>
    </row>
    <row r="19" spans="1:14" ht="19.8" x14ac:dyDescent="0.4">
      <c r="A19" s="164" t="s">
        <v>123</v>
      </c>
      <c r="B19" s="143">
        <v>11</v>
      </c>
      <c r="C19" s="142"/>
      <c r="D19" s="142"/>
      <c r="E19" s="142"/>
      <c r="F19" s="35">
        <f t="shared" si="0"/>
        <v>0</v>
      </c>
      <c r="G19" s="131"/>
      <c r="H19" s="132"/>
      <c r="I19" s="132"/>
      <c r="J19" s="132"/>
      <c r="K19" s="132"/>
      <c r="L19" s="132"/>
      <c r="M19" s="133"/>
      <c r="N19" s="134"/>
    </row>
    <row r="20" spans="1:14" ht="19.8" x14ac:dyDescent="0.4">
      <c r="A20" s="164" t="s">
        <v>124</v>
      </c>
      <c r="B20" s="143">
        <v>9</v>
      </c>
      <c r="C20" s="142"/>
      <c r="D20" s="142"/>
      <c r="E20" s="142"/>
      <c r="F20" s="35">
        <f t="shared" si="0"/>
        <v>0</v>
      </c>
      <c r="G20" s="131"/>
      <c r="H20" s="132"/>
      <c r="I20" s="132"/>
      <c r="J20" s="132"/>
      <c r="K20" s="132"/>
      <c r="L20" s="132"/>
      <c r="M20" s="133"/>
      <c r="N20" s="134"/>
    </row>
    <row r="21" spans="1:14" ht="19.8" x14ac:dyDescent="0.4">
      <c r="A21" s="164" t="s">
        <v>125</v>
      </c>
      <c r="B21" s="143">
        <v>19</v>
      </c>
      <c r="C21" s="142"/>
      <c r="D21" s="142"/>
      <c r="E21" s="142"/>
      <c r="F21" s="35">
        <f t="shared" si="0"/>
        <v>0</v>
      </c>
      <c r="G21" s="131"/>
      <c r="H21" s="132"/>
      <c r="I21" s="132"/>
      <c r="J21" s="132"/>
      <c r="K21" s="132"/>
      <c r="L21" s="132"/>
      <c r="M21" s="133"/>
      <c r="N21" s="134"/>
    </row>
    <row r="22" spans="1:14" ht="19.8" x14ac:dyDescent="0.4">
      <c r="A22" s="164" t="s">
        <v>126</v>
      </c>
      <c r="B22" s="143">
        <v>13</v>
      </c>
      <c r="C22" s="142"/>
      <c r="D22" s="142"/>
      <c r="E22" s="142"/>
      <c r="F22" s="35">
        <f t="shared" si="0"/>
        <v>0</v>
      </c>
      <c r="G22" s="131"/>
      <c r="H22" s="132"/>
      <c r="I22" s="132"/>
      <c r="J22" s="132"/>
      <c r="K22" s="132"/>
      <c r="L22" s="132"/>
      <c r="M22" s="133"/>
      <c r="N22" s="134"/>
    </row>
    <row r="23" spans="1:14" ht="19.8" x14ac:dyDescent="0.4">
      <c r="A23" s="164" t="s">
        <v>127</v>
      </c>
      <c r="B23" s="143">
        <v>14</v>
      </c>
      <c r="C23" s="142"/>
      <c r="D23" s="142"/>
      <c r="E23" s="142"/>
      <c r="F23" s="35">
        <f t="shared" si="0"/>
        <v>0</v>
      </c>
      <c r="G23" s="131"/>
      <c r="H23" s="132"/>
      <c r="I23" s="132"/>
      <c r="J23" s="132"/>
      <c r="K23" s="132"/>
      <c r="L23" s="132"/>
      <c r="M23" s="133"/>
      <c r="N23" s="134"/>
    </row>
    <row r="24" spans="1:14" ht="19.8" x14ac:dyDescent="0.4">
      <c r="A24" s="164" t="s">
        <v>128</v>
      </c>
      <c r="B24" s="143">
        <v>16</v>
      </c>
      <c r="C24" s="142"/>
      <c r="D24" s="142"/>
      <c r="E24" s="142"/>
      <c r="F24" s="35">
        <f t="shared" si="0"/>
        <v>0</v>
      </c>
      <c r="G24" s="131"/>
      <c r="H24" s="132"/>
      <c r="I24" s="132"/>
      <c r="J24" s="132"/>
      <c r="K24" s="132"/>
      <c r="L24" s="132"/>
      <c r="M24" s="133"/>
      <c r="N24" s="134"/>
    </row>
    <row r="25" spans="1:14" ht="19.8" x14ac:dyDescent="0.4">
      <c r="A25" s="163" t="s">
        <v>98</v>
      </c>
      <c r="B25" s="35">
        <f t="shared" ref="B25:N25" si="1">SUM(B5:B24)</f>
        <v>258</v>
      </c>
      <c r="C25" s="35">
        <f t="shared" si="1"/>
        <v>0</v>
      </c>
      <c r="D25" s="35">
        <f t="shared" si="1"/>
        <v>0</v>
      </c>
      <c r="E25" s="35">
        <f t="shared" si="1"/>
        <v>0</v>
      </c>
      <c r="F25" s="35">
        <f t="shared" si="1"/>
        <v>0</v>
      </c>
      <c r="G25" s="35">
        <f t="shared" si="1"/>
        <v>0</v>
      </c>
      <c r="H25" s="35">
        <f t="shared" si="1"/>
        <v>0</v>
      </c>
      <c r="I25" s="35">
        <f t="shared" si="1"/>
        <v>0</v>
      </c>
      <c r="J25" s="35">
        <f t="shared" si="1"/>
        <v>0</v>
      </c>
      <c r="K25" s="35">
        <f t="shared" si="1"/>
        <v>0</v>
      </c>
      <c r="L25" s="35">
        <f t="shared" si="1"/>
        <v>0</v>
      </c>
      <c r="M25" s="36">
        <f t="shared" si="1"/>
        <v>0</v>
      </c>
      <c r="N25" s="38">
        <f t="shared" si="1"/>
        <v>0</v>
      </c>
    </row>
    <row r="26" spans="1:14" s="2" customFormat="1" ht="26.25" customHeight="1" x14ac:dyDescent="0.4">
      <c r="A26" s="250" t="s">
        <v>8</v>
      </c>
      <c r="B26" s="251"/>
      <c r="C26" s="76">
        <f>C25</f>
        <v>0</v>
      </c>
      <c r="D26" s="76" t="s">
        <v>0</v>
      </c>
      <c r="E26" s="76" t="s">
        <v>9</v>
      </c>
      <c r="F26" s="76"/>
      <c r="G26" s="76">
        <f>F25</f>
        <v>0</v>
      </c>
      <c r="H26" s="76" t="s">
        <v>10</v>
      </c>
      <c r="I26" s="76"/>
      <c r="J26" s="76"/>
      <c r="K26" s="76" t="s">
        <v>136</v>
      </c>
      <c r="L26" s="76"/>
      <c r="M26" s="77"/>
      <c r="N26" s="78"/>
    </row>
    <row r="27" spans="1:14" s="2" customFormat="1" ht="26.25" customHeight="1" x14ac:dyDescent="0.4">
      <c r="A27" s="175" t="s">
        <v>96</v>
      </c>
      <c r="B27" s="176"/>
      <c r="C27" s="46" t="str">
        <f ca="1">INDIRECT(H27,TRUE)</f>
        <v>三川</v>
      </c>
      <c r="D27" s="123" t="s">
        <v>89</v>
      </c>
      <c r="E27" s="124">
        <f>MAX(C5:C24)</f>
        <v>0</v>
      </c>
      <c r="F27" s="125">
        <f>MAX(F5:F24)</f>
        <v>0</v>
      </c>
      <c r="G27" s="71"/>
      <c r="H27" s="128" t="str">
        <f>ADDRESS(MATCH(MAX(F5:F24),F5:F24,0)+4,1)</f>
        <v>$A$5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97</v>
      </c>
      <c r="B28" s="176"/>
      <c r="C28" s="129" t="str">
        <f ca="1">INDIRECT(H28,TRUE)</f>
        <v>三川</v>
      </c>
      <c r="D28" s="130" t="s">
        <v>89</v>
      </c>
      <c r="E28" s="126">
        <f>MIN(C5:C24)</f>
        <v>0</v>
      </c>
      <c r="F28" s="127">
        <f>MIN(F5:F24)</f>
        <v>0</v>
      </c>
      <c r="G28" s="71"/>
      <c r="H28" s="128" t="str">
        <f>ADDRESS(MATCH(MIN(F5:F24),F5:F24,0)+4,1)</f>
        <v>$A$5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266" t="s">
        <v>11</v>
      </c>
      <c r="B29" s="267"/>
      <c r="C29" s="260">
        <f>SUM(G29:G31)</f>
        <v>0</v>
      </c>
      <c r="D29" s="263" t="s">
        <v>10</v>
      </c>
      <c r="E29" s="79" t="s">
        <v>12</v>
      </c>
      <c r="F29" s="79"/>
      <c r="G29" s="79">
        <v>0</v>
      </c>
      <c r="H29" s="79" t="s">
        <v>10</v>
      </c>
      <c r="I29" s="79"/>
      <c r="J29" s="79"/>
      <c r="K29" s="80"/>
      <c r="L29" s="80"/>
      <c r="M29" s="81"/>
      <c r="N29" s="82"/>
    </row>
    <row r="30" spans="1:14" s="3" customFormat="1" ht="24.9" customHeight="1" x14ac:dyDescent="0.4">
      <c r="A30" s="268"/>
      <c r="B30" s="269"/>
      <c r="C30" s="261"/>
      <c r="D30" s="264"/>
      <c r="E30" s="158" t="s">
        <v>13</v>
      </c>
      <c r="F30" s="158"/>
      <c r="G30" s="158">
        <v>0</v>
      </c>
      <c r="H30" s="158" t="s">
        <v>10</v>
      </c>
      <c r="I30" s="158"/>
      <c r="J30" s="158"/>
      <c r="K30" s="173"/>
      <c r="L30" s="173"/>
      <c r="M30" s="174"/>
      <c r="N30" s="174"/>
    </row>
    <row r="31" spans="1:14" s="4" customFormat="1" ht="24.9" customHeight="1" x14ac:dyDescent="0.4">
      <c r="A31" s="270"/>
      <c r="B31" s="271"/>
      <c r="C31" s="262"/>
      <c r="D31" s="265"/>
      <c r="E31" s="83" t="s">
        <v>145</v>
      </c>
      <c r="F31" s="83"/>
      <c r="G31" s="83">
        <v>0</v>
      </c>
      <c r="H31" s="83" t="s">
        <v>10</v>
      </c>
      <c r="I31" s="83"/>
      <c r="J31" s="83"/>
      <c r="K31" s="84"/>
      <c r="L31" s="84"/>
      <c r="M31" s="85"/>
      <c r="N31" s="161"/>
    </row>
    <row r="32" spans="1:14" s="4" customFormat="1" ht="24.9" customHeight="1" x14ac:dyDescent="0.4">
      <c r="A32" s="195" t="s">
        <v>17</v>
      </c>
      <c r="B32" s="196"/>
      <c r="C32" s="199">
        <f>K25</f>
        <v>0</v>
      </c>
      <c r="D32" s="199" t="s">
        <v>10</v>
      </c>
      <c r="E32" s="149" t="s">
        <v>101</v>
      </c>
      <c r="F32" s="158"/>
      <c r="G32" s="158"/>
      <c r="H32" s="158"/>
      <c r="I32" s="158"/>
      <c r="J32" s="158"/>
      <c r="K32" s="159"/>
      <c r="L32" s="159"/>
      <c r="M32" s="160"/>
      <c r="N32" s="162"/>
    </row>
    <row r="33" spans="1:14" s="5" customFormat="1" ht="24.9" customHeight="1" x14ac:dyDescent="0.4">
      <c r="A33" s="197"/>
      <c r="B33" s="198"/>
      <c r="C33" s="200"/>
      <c r="D33" s="200"/>
      <c r="E33" s="149" t="s">
        <v>142</v>
      </c>
      <c r="F33" s="156"/>
      <c r="G33" s="156"/>
      <c r="H33" s="156"/>
      <c r="I33" s="156"/>
      <c r="J33" s="156"/>
      <c r="K33" s="156"/>
      <c r="L33" s="156"/>
      <c r="M33" s="156"/>
      <c r="N33" s="157"/>
    </row>
    <row r="34" spans="1:14" s="6" customFormat="1" ht="26.25" customHeight="1" x14ac:dyDescent="0.4">
      <c r="A34" s="250" t="s">
        <v>15</v>
      </c>
      <c r="B34" s="251"/>
      <c r="C34" s="76">
        <f>L25</f>
        <v>0</v>
      </c>
      <c r="D34" s="76" t="s">
        <v>10</v>
      </c>
      <c r="E34" s="76"/>
      <c r="F34" s="76"/>
      <c r="G34" s="86"/>
      <c r="H34" s="76"/>
      <c r="I34" s="76"/>
      <c r="J34" s="76"/>
      <c r="K34" s="87"/>
      <c r="L34" s="87"/>
      <c r="M34" s="88"/>
      <c r="N34" s="89"/>
    </row>
    <row r="35" spans="1:14" s="7" customFormat="1" ht="26.25" customHeight="1" x14ac:dyDescent="0.4">
      <c r="A35" s="250" t="s">
        <v>14</v>
      </c>
      <c r="B35" s="251"/>
      <c r="C35" s="76">
        <f>M25</f>
        <v>0</v>
      </c>
      <c r="D35" s="76" t="s">
        <v>46</v>
      </c>
      <c r="E35" s="76" t="s">
        <v>100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8" customFormat="1" ht="26.25" customHeight="1" x14ac:dyDescent="0.4">
      <c r="A36" s="248" t="s">
        <v>108</v>
      </c>
      <c r="B36" s="249"/>
      <c r="C36" s="76">
        <f>N25</f>
        <v>0</v>
      </c>
      <c r="D36" s="76" t="s">
        <v>46</v>
      </c>
      <c r="E36" s="76" t="s">
        <v>100</v>
      </c>
      <c r="F36" s="76"/>
      <c r="G36" s="76"/>
      <c r="H36" s="76"/>
      <c r="I36" s="76"/>
      <c r="J36" s="76"/>
      <c r="K36" s="87"/>
      <c r="L36" s="87"/>
      <c r="M36" s="88"/>
      <c r="N36" s="89"/>
    </row>
    <row r="37" spans="1:14" s="6" customFormat="1" ht="26.25" customHeight="1" x14ac:dyDescent="0.4">
      <c r="A37" s="250" t="s">
        <v>95</v>
      </c>
      <c r="B37" s="251"/>
      <c r="C37" s="76">
        <f>G25</f>
        <v>0</v>
      </c>
      <c r="D37" s="76" t="s">
        <v>10</v>
      </c>
      <c r="E37" s="76" t="s">
        <v>16</v>
      </c>
      <c r="F37" s="76"/>
      <c r="G37" s="76">
        <f>H25</f>
        <v>0</v>
      </c>
      <c r="H37" s="76" t="s">
        <v>10</v>
      </c>
      <c r="I37" s="76"/>
      <c r="J37" s="76"/>
      <c r="K37" s="87"/>
      <c r="L37" s="87"/>
      <c r="M37" s="88"/>
      <c r="N37" s="89"/>
    </row>
    <row r="38" spans="1:14" s="9" customFormat="1" ht="26.25" customHeight="1" thickBot="1" x14ac:dyDescent="0.45">
      <c r="A38" s="244" t="str">
        <f>IF(C38&gt;0," 本月戶數增加","本月戶數減少")</f>
        <v>本月戶數減少</v>
      </c>
      <c r="B38" s="245"/>
      <c r="C38" s="90">
        <f>C25-'11509'!C25</f>
        <v>0</v>
      </c>
      <c r="D38" s="91" t="str">
        <f>IF(E38&gt;0,"男增加","男減少")</f>
        <v>男減少</v>
      </c>
      <c r="E38" s="92">
        <f>D25-'11509'!D25</f>
        <v>0</v>
      </c>
      <c r="F38" s="91" t="str">
        <f>IF(G38&gt;0,"女增加","女減少")</f>
        <v>女減少</v>
      </c>
      <c r="G38" s="92">
        <f>E25-'11509'!E25</f>
        <v>0</v>
      </c>
      <c r="H38" s="93"/>
      <c r="I38" s="245" t="str">
        <f>IF(K38&gt;0,"總人口數增加","總人口數減少")</f>
        <v>總人口數減少</v>
      </c>
      <c r="J38" s="245"/>
      <c r="K38" s="92">
        <f>F25-'11509'!F25</f>
        <v>0</v>
      </c>
      <c r="L38" s="93"/>
      <c r="M38" s="94"/>
      <c r="N38" s="95"/>
    </row>
    <row r="39" spans="1:14" x14ac:dyDescent="0.3">
      <c r="K39" s="10"/>
      <c r="M39" s="12"/>
    </row>
  </sheetData>
  <mergeCells count="28">
    <mergeCell ref="A38:B38"/>
    <mergeCell ref="I38:J38"/>
    <mergeCell ref="I3:I4"/>
    <mergeCell ref="C29:C31"/>
    <mergeCell ref="D29:D31"/>
    <mergeCell ref="B3:B4"/>
    <mergeCell ref="C3:C4"/>
    <mergeCell ref="A3:A4"/>
    <mergeCell ref="A29:B31"/>
    <mergeCell ref="A36:B36"/>
    <mergeCell ref="A34:B34"/>
    <mergeCell ref="A35:B35"/>
    <mergeCell ref="H3:H4"/>
    <mergeCell ref="A26:B26"/>
    <mergeCell ref="A27:B27"/>
    <mergeCell ref="A37:B37"/>
    <mergeCell ref="M3:M4"/>
    <mergeCell ref="N3:N4"/>
    <mergeCell ref="K2:N2"/>
    <mergeCell ref="J3:J4"/>
    <mergeCell ref="G3:G4"/>
    <mergeCell ref="K3:K4"/>
    <mergeCell ref="L3:L4"/>
    <mergeCell ref="A32:B33"/>
    <mergeCell ref="C32:C33"/>
    <mergeCell ref="D32:D33"/>
    <mergeCell ref="A28:B28"/>
    <mergeCell ref="A1:L1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135"/>
      <c r="N1" s="135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05" t="s">
        <v>157</v>
      </c>
      <c r="L2" s="205"/>
      <c r="M2" s="205"/>
      <c r="N2" s="205"/>
    </row>
    <row r="3" spans="1:14" ht="19.8" x14ac:dyDescent="0.4">
      <c r="A3" s="252" t="s">
        <v>81</v>
      </c>
      <c r="B3" s="246" t="s">
        <v>82</v>
      </c>
      <c r="C3" s="246" t="s">
        <v>63</v>
      </c>
      <c r="D3" s="139" t="s">
        <v>10</v>
      </c>
      <c r="E3" s="140" t="s">
        <v>91</v>
      </c>
      <c r="F3" s="141" t="s">
        <v>92</v>
      </c>
      <c r="G3" s="246" t="s">
        <v>64</v>
      </c>
      <c r="H3" s="246" t="s">
        <v>65</v>
      </c>
      <c r="I3" s="246" t="s">
        <v>66</v>
      </c>
      <c r="J3" s="246" t="s">
        <v>67</v>
      </c>
      <c r="K3" s="246" t="s">
        <v>68</v>
      </c>
      <c r="L3" s="246" t="s">
        <v>69</v>
      </c>
      <c r="M3" s="254" t="s">
        <v>106</v>
      </c>
      <c r="N3" s="256" t="s">
        <v>107</v>
      </c>
    </row>
    <row r="4" spans="1:14" s="1" customFormat="1" ht="19.8" x14ac:dyDescent="0.4">
      <c r="A4" s="253"/>
      <c r="B4" s="247"/>
      <c r="C4" s="247"/>
      <c r="D4" s="34" t="s">
        <v>70</v>
      </c>
      <c r="E4" s="34" t="s">
        <v>71</v>
      </c>
      <c r="F4" s="34" t="s">
        <v>87</v>
      </c>
      <c r="G4" s="247"/>
      <c r="H4" s="247"/>
      <c r="I4" s="247"/>
      <c r="J4" s="247"/>
      <c r="K4" s="247"/>
      <c r="L4" s="247"/>
      <c r="M4" s="255"/>
      <c r="N4" s="257"/>
    </row>
    <row r="5" spans="1:14" ht="19.8" x14ac:dyDescent="0.4">
      <c r="A5" s="164" t="s">
        <v>109</v>
      </c>
      <c r="B5" s="142">
        <v>9</v>
      </c>
      <c r="C5" s="142"/>
      <c r="D5" s="142"/>
      <c r="E5" s="142"/>
      <c r="F5" s="35">
        <f t="shared" ref="F5:F24" si="0">SUM(D5:E5)</f>
        <v>0</v>
      </c>
      <c r="G5" s="131"/>
      <c r="H5" s="132"/>
      <c r="I5" s="132"/>
      <c r="J5" s="132"/>
      <c r="K5" s="132"/>
      <c r="L5" s="132"/>
      <c r="M5" s="133"/>
      <c r="N5" s="134"/>
    </row>
    <row r="6" spans="1:14" ht="19.8" x14ac:dyDescent="0.4">
      <c r="A6" s="164" t="s">
        <v>110</v>
      </c>
      <c r="B6" s="143">
        <v>9</v>
      </c>
      <c r="C6" s="142"/>
      <c r="D6" s="142"/>
      <c r="E6" s="142"/>
      <c r="F6" s="35">
        <f t="shared" si="0"/>
        <v>0</v>
      </c>
      <c r="G6" s="131"/>
      <c r="H6" s="132"/>
      <c r="I6" s="132"/>
      <c r="J6" s="132"/>
      <c r="K6" s="132"/>
      <c r="L6" s="132"/>
      <c r="M6" s="133"/>
      <c r="N6" s="134"/>
    </row>
    <row r="7" spans="1:14" ht="19.8" x14ac:dyDescent="0.4">
      <c r="A7" s="164" t="s">
        <v>111</v>
      </c>
      <c r="B7" s="143">
        <v>17</v>
      </c>
      <c r="C7" s="142"/>
      <c r="D7" s="142"/>
      <c r="E7" s="142"/>
      <c r="F7" s="35">
        <f t="shared" si="0"/>
        <v>0</v>
      </c>
      <c r="G7" s="131"/>
      <c r="H7" s="132"/>
      <c r="I7" s="132"/>
      <c r="J7" s="132"/>
      <c r="K7" s="132"/>
      <c r="L7" s="132"/>
      <c r="M7" s="133"/>
      <c r="N7" s="134"/>
    </row>
    <row r="8" spans="1:14" ht="19.8" x14ac:dyDescent="0.4">
      <c r="A8" s="164" t="s">
        <v>112</v>
      </c>
      <c r="B8" s="143">
        <v>8</v>
      </c>
      <c r="C8" s="142"/>
      <c r="D8" s="142"/>
      <c r="E8" s="142"/>
      <c r="F8" s="35">
        <f t="shared" si="0"/>
        <v>0</v>
      </c>
      <c r="G8" s="131"/>
      <c r="H8" s="132"/>
      <c r="I8" s="132"/>
      <c r="J8" s="132"/>
      <c r="K8" s="132"/>
      <c r="L8" s="132"/>
      <c r="M8" s="133"/>
      <c r="N8" s="134"/>
    </row>
    <row r="9" spans="1:14" ht="19.8" x14ac:dyDescent="0.4">
      <c r="A9" s="164" t="s">
        <v>113</v>
      </c>
      <c r="B9" s="143">
        <v>12</v>
      </c>
      <c r="C9" s="142"/>
      <c r="D9" s="142"/>
      <c r="E9" s="142"/>
      <c r="F9" s="35">
        <f t="shared" si="0"/>
        <v>0</v>
      </c>
      <c r="G9" s="131"/>
      <c r="H9" s="132"/>
      <c r="I9" s="132"/>
      <c r="J9" s="132"/>
      <c r="K9" s="132"/>
      <c r="L9" s="132"/>
      <c r="M9" s="133"/>
      <c r="N9" s="134"/>
    </row>
    <row r="10" spans="1:14" ht="19.8" x14ac:dyDescent="0.4">
      <c r="A10" s="164" t="s">
        <v>114</v>
      </c>
      <c r="B10" s="143">
        <v>28</v>
      </c>
      <c r="C10" s="142"/>
      <c r="D10" s="142"/>
      <c r="E10" s="142"/>
      <c r="F10" s="35">
        <f t="shared" si="0"/>
        <v>0</v>
      </c>
      <c r="G10" s="131"/>
      <c r="H10" s="132"/>
      <c r="I10" s="132"/>
      <c r="J10" s="132"/>
      <c r="K10" s="132"/>
      <c r="L10" s="132"/>
      <c r="M10" s="133"/>
      <c r="N10" s="134"/>
    </row>
    <row r="11" spans="1:14" ht="19.8" x14ac:dyDescent="0.4">
      <c r="A11" s="164" t="s">
        <v>115</v>
      </c>
      <c r="B11" s="143">
        <v>10</v>
      </c>
      <c r="C11" s="142"/>
      <c r="D11" s="142"/>
      <c r="E11" s="142"/>
      <c r="F11" s="35">
        <f t="shared" si="0"/>
        <v>0</v>
      </c>
      <c r="G11" s="131"/>
      <c r="H11" s="132"/>
      <c r="I11" s="132"/>
      <c r="J11" s="132"/>
      <c r="K11" s="132"/>
      <c r="L11" s="132"/>
      <c r="M11" s="133"/>
      <c r="N11" s="134"/>
    </row>
    <row r="12" spans="1:14" ht="19.8" x14ac:dyDescent="0.4">
      <c r="A12" s="164" t="s">
        <v>116</v>
      </c>
      <c r="B12" s="143">
        <v>11</v>
      </c>
      <c r="C12" s="142"/>
      <c r="D12" s="142"/>
      <c r="E12" s="142"/>
      <c r="F12" s="35">
        <f t="shared" si="0"/>
        <v>0</v>
      </c>
      <c r="G12" s="131"/>
      <c r="H12" s="132"/>
      <c r="I12" s="132"/>
      <c r="J12" s="132"/>
      <c r="K12" s="132"/>
      <c r="L12" s="132"/>
      <c r="M12" s="133"/>
      <c r="N12" s="134"/>
    </row>
    <row r="13" spans="1:14" ht="19.8" x14ac:dyDescent="0.4">
      <c r="A13" s="164" t="s">
        <v>117</v>
      </c>
      <c r="B13" s="143">
        <v>13</v>
      </c>
      <c r="C13" s="142"/>
      <c r="D13" s="142"/>
      <c r="E13" s="142"/>
      <c r="F13" s="35">
        <f t="shared" si="0"/>
        <v>0</v>
      </c>
      <c r="G13" s="132"/>
      <c r="H13" s="132"/>
      <c r="I13" s="132"/>
      <c r="J13" s="132"/>
      <c r="K13" s="132"/>
      <c r="L13" s="132"/>
      <c r="M13" s="133"/>
      <c r="N13" s="134"/>
    </row>
    <row r="14" spans="1:14" ht="19.8" x14ac:dyDescent="0.4">
      <c r="A14" s="164" t="s">
        <v>118</v>
      </c>
      <c r="B14" s="143">
        <v>9</v>
      </c>
      <c r="C14" s="142"/>
      <c r="D14" s="142"/>
      <c r="E14" s="142"/>
      <c r="F14" s="35">
        <f t="shared" si="0"/>
        <v>0</v>
      </c>
      <c r="G14" s="132"/>
      <c r="H14" s="132"/>
      <c r="I14" s="132"/>
      <c r="J14" s="132"/>
      <c r="K14" s="132"/>
      <c r="L14" s="132"/>
      <c r="M14" s="133"/>
      <c r="N14" s="134"/>
    </row>
    <row r="15" spans="1:14" ht="19.8" x14ac:dyDescent="0.4">
      <c r="A15" s="164" t="s">
        <v>119</v>
      </c>
      <c r="B15" s="143">
        <v>10</v>
      </c>
      <c r="C15" s="142"/>
      <c r="D15" s="142"/>
      <c r="E15" s="142"/>
      <c r="F15" s="35">
        <f t="shared" si="0"/>
        <v>0</v>
      </c>
      <c r="G15" s="132"/>
      <c r="H15" s="132"/>
      <c r="I15" s="132"/>
      <c r="J15" s="132"/>
      <c r="K15" s="132"/>
      <c r="L15" s="132"/>
      <c r="M15" s="133"/>
      <c r="N15" s="134"/>
    </row>
    <row r="16" spans="1:14" ht="19.8" x14ac:dyDescent="0.4">
      <c r="A16" s="164" t="s">
        <v>120</v>
      </c>
      <c r="B16" s="143">
        <v>13</v>
      </c>
      <c r="C16" s="142"/>
      <c r="D16" s="142"/>
      <c r="E16" s="142"/>
      <c r="F16" s="35">
        <f t="shared" si="0"/>
        <v>0</v>
      </c>
      <c r="G16" s="132"/>
      <c r="H16" s="132"/>
      <c r="I16" s="132"/>
      <c r="J16" s="132"/>
      <c r="K16" s="132"/>
      <c r="L16" s="132"/>
      <c r="M16" s="133"/>
      <c r="N16" s="134"/>
    </row>
    <row r="17" spans="1:14" ht="19.8" x14ac:dyDescent="0.4">
      <c r="A17" s="164" t="s">
        <v>121</v>
      </c>
      <c r="B17" s="143">
        <v>9</v>
      </c>
      <c r="C17" s="142"/>
      <c r="D17" s="142"/>
      <c r="E17" s="142"/>
      <c r="F17" s="35">
        <f t="shared" si="0"/>
        <v>0</v>
      </c>
      <c r="G17" s="132"/>
      <c r="H17" s="132"/>
      <c r="I17" s="132"/>
      <c r="J17" s="132"/>
      <c r="K17" s="132"/>
      <c r="L17" s="132"/>
      <c r="M17" s="133"/>
      <c r="N17" s="134"/>
    </row>
    <row r="18" spans="1:14" ht="19.8" x14ac:dyDescent="0.4">
      <c r="A18" s="164" t="s">
        <v>122</v>
      </c>
      <c r="B18" s="143">
        <v>18</v>
      </c>
      <c r="C18" s="142"/>
      <c r="D18" s="142"/>
      <c r="E18" s="142"/>
      <c r="F18" s="35">
        <f t="shared" si="0"/>
        <v>0</v>
      </c>
      <c r="G18" s="132"/>
      <c r="H18" s="132"/>
      <c r="I18" s="132"/>
      <c r="J18" s="132"/>
      <c r="K18" s="132"/>
      <c r="L18" s="132"/>
      <c r="M18" s="133"/>
      <c r="N18" s="134"/>
    </row>
    <row r="19" spans="1:14" ht="19.8" x14ac:dyDescent="0.4">
      <c r="A19" s="164" t="s">
        <v>123</v>
      </c>
      <c r="B19" s="143">
        <v>11</v>
      </c>
      <c r="C19" s="142"/>
      <c r="D19" s="142"/>
      <c r="E19" s="142"/>
      <c r="F19" s="35">
        <f t="shared" si="0"/>
        <v>0</v>
      </c>
      <c r="G19" s="132"/>
      <c r="H19" s="132"/>
      <c r="I19" s="132"/>
      <c r="J19" s="132"/>
      <c r="K19" s="132"/>
      <c r="L19" s="132"/>
      <c r="M19" s="133"/>
      <c r="N19" s="134"/>
    </row>
    <row r="20" spans="1:14" ht="19.8" x14ac:dyDescent="0.4">
      <c r="A20" s="164" t="s">
        <v>124</v>
      </c>
      <c r="B20" s="143">
        <v>9</v>
      </c>
      <c r="C20" s="142"/>
      <c r="D20" s="142"/>
      <c r="E20" s="142"/>
      <c r="F20" s="35">
        <f t="shared" si="0"/>
        <v>0</v>
      </c>
      <c r="G20" s="132"/>
      <c r="H20" s="132"/>
      <c r="I20" s="132"/>
      <c r="J20" s="132"/>
      <c r="K20" s="132"/>
      <c r="L20" s="132"/>
      <c r="M20" s="133"/>
      <c r="N20" s="134"/>
    </row>
    <row r="21" spans="1:14" ht="19.8" x14ac:dyDescent="0.4">
      <c r="A21" s="164" t="s">
        <v>125</v>
      </c>
      <c r="B21" s="143">
        <v>19</v>
      </c>
      <c r="C21" s="142"/>
      <c r="D21" s="142"/>
      <c r="E21" s="142"/>
      <c r="F21" s="35">
        <f t="shared" si="0"/>
        <v>0</v>
      </c>
      <c r="G21" s="132"/>
      <c r="H21" s="132"/>
      <c r="I21" s="132"/>
      <c r="J21" s="132"/>
      <c r="K21" s="132"/>
      <c r="L21" s="132"/>
      <c r="M21" s="133"/>
      <c r="N21" s="134"/>
    </row>
    <row r="22" spans="1:14" ht="19.8" x14ac:dyDescent="0.4">
      <c r="A22" s="164" t="s">
        <v>126</v>
      </c>
      <c r="B22" s="143">
        <v>13</v>
      </c>
      <c r="C22" s="142"/>
      <c r="D22" s="142"/>
      <c r="E22" s="165"/>
      <c r="F22" s="35">
        <f t="shared" si="0"/>
        <v>0</v>
      </c>
      <c r="G22" s="131"/>
      <c r="H22" s="132"/>
      <c r="I22" s="132"/>
      <c r="J22" s="132"/>
      <c r="K22" s="132"/>
      <c r="L22" s="132"/>
      <c r="M22" s="133"/>
      <c r="N22" s="134"/>
    </row>
    <row r="23" spans="1:14" ht="19.8" x14ac:dyDescent="0.4">
      <c r="A23" s="164" t="s">
        <v>127</v>
      </c>
      <c r="B23" s="143">
        <v>14</v>
      </c>
      <c r="C23" s="142"/>
      <c r="D23" s="142"/>
      <c r="E23" s="165"/>
      <c r="F23" s="35">
        <f t="shared" si="0"/>
        <v>0</v>
      </c>
      <c r="G23" s="131"/>
      <c r="H23" s="132"/>
      <c r="I23" s="132"/>
      <c r="J23" s="132"/>
      <c r="K23" s="132"/>
      <c r="L23" s="132"/>
      <c r="M23" s="133"/>
      <c r="N23" s="134"/>
    </row>
    <row r="24" spans="1:14" ht="19.8" x14ac:dyDescent="0.4">
      <c r="A24" s="164" t="s">
        <v>128</v>
      </c>
      <c r="B24" s="143">
        <v>16</v>
      </c>
      <c r="C24" s="142"/>
      <c r="D24" s="142"/>
      <c r="E24" s="166"/>
      <c r="F24" s="35">
        <f t="shared" si="0"/>
        <v>0</v>
      </c>
      <c r="G24" s="131"/>
      <c r="H24" s="132"/>
      <c r="I24" s="132"/>
      <c r="J24" s="132"/>
      <c r="K24" s="132"/>
      <c r="L24" s="132"/>
      <c r="M24" s="133"/>
      <c r="N24" s="134"/>
    </row>
    <row r="25" spans="1:14" ht="19.8" x14ac:dyDescent="0.4">
      <c r="A25" s="163" t="s">
        <v>98</v>
      </c>
      <c r="B25" s="35">
        <f t="shared" ref="B25:N25" si="1">SUM(B5:B24)</f>
        <v>258</v>
      </c>
      <c r="C25" s="35">
        <f t="shared" si="1"/>
        <v>0</v>
      </c>
      <c r="D25" s="35">
        <f t="shared" si="1"/>
        <v>0</v>
      </c>
      <c r="E25" s="35">
        <f t="shared" si="1"/>
        <v>0</v>
      </c>
      <c r="F25" s="35">
        <f t="shared" si="1"/>
        <v>0</v>
      </c>
      <c r="G25" s="132">
        <f t="shared" si="1"/>
        <v>0</v>
      </c>
      <c r="H25" s="132">
        <f t="shared" si="1"/>
        <v>0</v>
      </c>
      <c r="I25" s="132">
        <f t="shared" si="1"/>
        <v>0</v>
      </c>
      <c r="J25" s="132">
        <f t="shared" si="1"/>
        <v>0</v>
      </c>
      <c r="K25" s="132">
        <f t="shared" si="1"/>
        <v>0</v>
      </c>
      <c r="L25" s="132">
        <f t="shared" si="1"/>
        <v>0</v>
      </c>
      <c r="M25" s="133">
        <f t="shared" si="1"/>
        <v>0</v>
      </c>
      <c r="N25" s="134">
        <f t="shared" si="1"/>
        <v>0</v>
      </c>
    </row>
    <row r="26" spans="1:14" s="2" customFormat="1" ht="26.25" customHeight="1" x14ac:dyDescent="0.4">
      <c r="A26" s="250" t="s">
        <v>72</v>
      </c>
      <c r="B26" s="251"/>
      <c r="C26" s="76">
        <f>C25</f>
        <v>0</v>
      </c>
      <c r="D26" s="76" t="s">
        <v>73</v>
      </c>
      <c r="E26" s="76" t="s">
        <v>74</v>
      </c>
      <c r="F26" s="76"/>
      <c r="G26" s="76">
        <f>F25</f>
        <v>0</v>
      </c>
      <c r="H26" s="76" t="s">
        <v>75</v>
      </c>
      <c r="I26" s="76"/>
      <c r="J26" s="76"/>
      <c r="K26" s="76" t="s">
        <v>137</v>
      </c>
      <c r="L26" s="76"/>
      <c r="M26" s="77"/>
      <c r="N26" s="78"/>
    </row>
    <row r="27" spans="1:14" s="2" customFormat="1" ht="26.25" customHeight="1" x14ac:dyDescent="0.4">
      <c r="A27" s="175" t="s">
        <v>96</v>
      </c>
      <c r="B27" s="176"/>
      <c r="C27" s="46" t="str">
        <f ca="1">INDIRECT(H27,TRUE)</f>
        <v>三川</v>
      </c>
      <c r="D27" s="123" t="s">
        <v>89</v>
      </c>
      <c r="E27" s="124">
        <f>MAX(C5:C24)</f>
        <v>0</v>
      </c>
      <c r="F27" s="125">
        <f>MAX(F5:F24)</f>
        <v>0</v>
      </c>
      <c r="G27" s="71"/>
      <c r="H27" s="128" t="str">
        <f>ADDRESS(MATCH(MAX(F5:F24),F5:F24,0)+4,1)</f>
        <v>$A$5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97</v>
      </c>
      <c r="B28" s="176"/>
      <c r="C28" s="129" t="str">
        <f ca="1">INDIRECT(H28,TRUE)</f>
        <v>三川</v>
      </c>
      <c r="D28" s="130" t="s">
        <v>89</v>
      </c>
      <c r="E28" s="126">
        <f>MIN(C5:C24)</f>
        <v>0</v>
      </c>
      <c r="F28" s="127">
        <f>MIN(F5:F24)</f>
        <v>0</v>
      </c>
      <c r="G28" s="71"/>
      <c r="H28" s="128" t="str">
        <f>ADDRESS(MATCH(MIN(F5:F24),F5:F24,0)+4,1)</f>
        <v>$A$5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183" t="s">
        <v>11</v>
      </c>
      <c r="B29" s="184"/>
      <c r="C29" s="189">
        <f>SUM(G29,G31)</f>
        <v>0</v>
      </c>
      <c r="D29" s="192" t="s">
        <v>10</v>
      </c>
      <c r="E29" s="63" t="s">
        <v>12</v>
      </c>
      <c r="F29" s="63"/>
      <c r="G29" s="63">
        <v>0</v>
      </c>
      <c r="H29" s="63" t="s">
        <v>10</v>
      </c>
      <c r="I29" s="63"/>
      <c r="J29" s="63"/>
      <c r="K29" s="64"/>
      <c r="L29" s="64"/>
      <c r="M29" s="65"/>
      <c r="N29" s="66"/>
    </row>
    <row r="30" spans="1:14" s="3" customFormat="1" ht="24.9" customHeight="1" x14ac:dyDescent="0.4">
      <c r="A30" s="185"/>
      <c r="B30" s="186"/>
      <c r="C30" s="190"/>
      <c r="D30" s="193"/>
      <c r="E30" s="172" t="s">
        <v>13</v>
      </c>
      <c r="F30" s="172"/>
      <c r="G30" s="172">
        <v>0</v>
      </c>
      <c r="H30" s="172" t="s">
        <v>10</v>
      </c>
      <c r="I30" s="172"/>
      <c r="J30" s="172"/>
      <c r="K30" s="169"/>
      <c r="L30" s="169"/>
      <c r="M30" s="170"/>
      <c r="N30" s="171"/>
    </row>
    <row r="31" spans="1:14" s="4" customFormat="1" ht="24.9" customHeight="1" x14ac:dyDescent="0.4">
      <c r="A31" s="187"/>
      <c r="B31" s="188"/>
      <c r="C31" s="191"/>
      <c r="D31" s="194"/>
      <c r="E31" s="67" t="s">
        <v>145</v>
      </c>
      <c r="F31" s="67"/>
      <c r="G31" s="67">
        <v>0</v>
      </c>
      <c r="H31" s="67" t="s">
        <v>10</v>
      </c>
      <c r="I31" s="67"/>
      <c r="J31" s="67"/>
      <c r="K31" s="68"/>
      <c r="L31" s="68"/>
      <c r="M31" s="69"/>
      <c r="N31" s="70"/>
    </row>
    <row r="32" spans="1:14" s="4" customFormat="1" ht="24.9" customHeight="1" x14ac:dyDescent="0.4">
      <c r="A32" s="195" t="s">
        <v>17</v>
      </c>
      <c r="B32" s="196"/>
      <c r="C32" s="199">
        <f>K25</f>
        <v>0</v>
      </c>
      <c r="D32" s="199" t="s">
        <v>10</v>
      </c>
      <c r="E32" s="149" t="s">
        <v>101</v>
      </c>
      <c r="F32" s="63"/>
      <c r="G32" s="63"/>
      <c r="H32" s="63"/>
      <c r="I32" s="63"/>
      <c r="J32" s="63"/>
      <c r="K32" s="153"/>
      <c r="L32" s="153"/>
      <c r="M32" s="154"/>
      <c r="N32" s="155"/>
    </row>
    <row r="33" spans="1:14" s="5" customFormat="1" ht="24.9" customHeight="1" x14ac:dyDescent="0.4">
      <c r="A33" s="231"/>
      <c r="B33" s="232"/>
      <c r="C33" s="200"/>
      <c r="D33" s="200"/>
      <c r="E33" s="149" t="s">
        <v>103</v>
      </c>
      <c r="F33" s="156"/>
      <c r="G33" s="156"/>
      <c r="H33" s="156"/>
      <c r="I33" s="156"/>
      <c r="J33" s="156"/>
      <c r="K33" s="156"/>
      <c r="L33" s="156"/>
      <c r="M33" s="156"/>
      <c r="N33" s="157"/>
    </row>
    <row r="34" spans="1:14" s="6" customFormat="1" ht="26.25" customHeight="1" x14ac:dyDescent="0.4">
      <c r="A34" s="258" t="s">
        <v>76</v>
      </c>
      <c r="B34" s="259"/>
      <c r="C34" s="76">
        <f>L25</f>
        <v>0</v>
      </c>
      <c r="D34" s="76" t="s">
        <v>75</v>
      </c>
      <c r="E34" s="76"/>
      <c r="F34" s="76"/>
      <c r="G34" s="86"/>
      <c r="H34" s="76"/>
      <c r="I34" s="76"/>
      <c r="J34" s="76"/>
      <c r="K34" s="87"/>
      <c r="L34" s="87"/>
      <c r="M34" s="88"/>
      <c r="N34" s="89"/>
    </row>
    <row r="35" spans="1:14" s="7" customFormat="1" ht="26.25" customHeight="1" x14ac:dyDescent="0.4">
      <c r="A35" s="250" t="s">
        <v>14</v>
      </c>
      <c r="B35" s="251"/>
      <c r="C35" s="76">
        <f>M25</f>
        <v>0</v>
      </c>
      <c r="D35" s="76" t="s">
        <v>77</v>
      </c>
      <c r="E35" s="76" t="s">
        <v>100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8" customFormat="1" ht="26.25" customHeight="1" x14ac:dyDescent="0.4">
      <c r="A36" s="248" t="s">
        <v>108</v>
      </c>
      <c r="B36" s="249"/>
      <c r="C36" s="76">
        <f>N25</f>
        <v>0</v>
      </c>
      <c r="D36" s="76" t="s">
        <v>77</v>
      </c>
      <c r="E36" s="76" t="s">
        <v>143</v>
      </c>
      <c r="F36" s="76"/>
      <c r="G36" s="76"/>
      <c r="H36" s="76"/>
      <c r="I36" s="76"/>
      <c r="J36" s="76"/>
      <c r="K36" s="87"/>
      <c r="L36" s="87"/>
      <c r="M36" s="88"/>
      <c r="N36" s="89"/>
    </row>
    <row r="37" spans="1:14" s="6" customFormat="1" ht="26.25" customHeight="1" x14ac:dyDescent="0.4">
      <c r="A37" s="175" t="s">
        <v>95</v>
      </c>
      <c r="B37" s="176"/>
      <c r="C37" s="76">
        <f>G25</f>
        <v>0</v>
      </c>
      <c r="D37" s="76" t="s">
        <v>75</v>
      </c>
      <c r="E37" s="76" t="s">
        <v>78</v>
      </c>
      <c r="F37" s="76"/>
      <c r="G37" s="76">
        <f>H25</f>
        <v>0</v>
      </c>
      <c r="H37" s="76" t="s">
        <v>75</v>
      </c>
      <c r="I37" s="76"/>
      <c r="J37" s="76"/>
      <c r="K37" s="87"/>
      <c r="L37" s="87"/>
      <c r="M37" s="88"/>
      <c r="N37" s="89"/>
    </row>
    <row r="38" spans="1:14" s="9" customFormat="1" ht="26.25" customHeight="1" thickBot="1" x14ac:dyDescent="0.45">
      <c r="A38" s="244" t="str">
        <f>IF(C38&gt;0," 本月戶數增加","本月戶數減少")</f>
        <v>本月戶數減少</v>
      </c>
      <c r="B38" s="245"/>
      <c r="C38" s="90">
        <f>C25-'11510'!C25</f>
        <v>0</v>
      </c>
      <c r="D38" s="91" t="str">
        <f>IF(E38&gt;0,"男增加","男減少")</f>
        <v>男減少</v>
      </c>
      <c r="E38" s="92">
        <f>D25-'11510'!D25</f>
        <v>0</v>
      </c>
      <c r="F38" s="91" t="str">
        <f>IF(G38&gt;0,"女增加","女減少")</f>
        <v>女減少</v>
      </c>
      <c r="G38" s="92">
        <f>E25-'11510'!E25</f>
        <v>0</v>
      </c>
      <c r="H38" s="93"/>
      <c r="I38" s="245" t="str">
        <f>IF(K38&gt;0,"總人口數增加","總人口數減少")</f>
        <v>總人口數減少</v>
      </c>
      <c r="J38" s="245"/>
      <c r="K38" s="92">
        <f>F25-'11510'!F25</f>
        <v>0</v>
      </c>
      <c r="L38" s="93"/>
      <c r="M38" s="94"/>
      <c r="N38" s="95"/>
    </row>
    <row r="39" spans="1:14" x14ac:dyDescent="0.3">
      <c r="K39" s="10"/>
      <c r="M39" s="12"/>
    </row>
  </sheetData>
  <mergeCells count="28">
    <mergeCell ref="M3:M4"/>
    <mergeCell ref="N3:N4"/>
    <mergeCell ref="K2:N2"/>
    <mergeCell ref="C29:C31"/>
    <mergeCell ref="D29:D31"/>
    <mergeCell ref="J3:J4"/>
    <mergeCell ref="A38:B38"/>
    <mergeCell ref="I38:J38"/>
    <mergeCell ref="I3:I4"/>
    <mergeCell ref="B3:B4"/>
    <mergeCell ref="C3:C4"/>
    <mergeCell ref="G3:G4"/>
    <mergeCell ref="H3:H4"/>
    <mergeCell ref="A36:B36"/>
    <mergeCell ref="A34:B34"/>
    <mergeCell ref="A35:B35"/>
    <mergeCell ref="A27:B27"/>
    <mergeCell ref="A28:B28"/>
    <mergeCell ref="A26:B26"/>
    <mergeCell ref="A3:A4"/>
    <mergeCell ref="A29:B31"/>
    <mergeCell ref="A32:B33"/>
    <mergeCell ref="C32:C33"/>
    <mergeCell ref="D32:D33"/>
    <mergeCell ref="A37:B37"/>
    <mergeCell ref="A1:L1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210" t="s">
        <v>104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135"/>
      <c r="N1" s="135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05" t="s">
        <v>158</v>
      </c>
      <c r="L2" s="205"/>
      <c r="M2" s="205"/>
      <c r="N2" s="205"/>
    </row>
    <row r="3" spans="1:14" ht="19.8" x14ac:dyDescent="0.4">
      <c r="A3" s="252" t="s">
        <v>19</v>
      </c>
      <c r="B3" s="246" t="s">
        <v>20</v>
      </c>
      <c r="C3" s="246" t="s">
        <v>21</v>
      </c>
      <c r="D3" s="139" t="s">
        <v>10</v>
      </c>
      <c r="E3" s="140" t="s">
        <v>91</v>
      </c>
      <c r="F3" s="141" t="s">
        <v>92</v>
      </c>
      <c r="G3" s="246" t="s">
        <v>5</v>
      </c>
      <c r="H3" s="246" t="s">
        <v>4</v>
      </c>
      <c r="I3" s="246" t="s">
        <v>6</v>
      </c>
      <c r="J3" s="246" t="s">
        <v>7</v>
      </c>
      <c r="K3" s="246" t="s">
        <v>22</v>
      </c>
      <c r="L3" s="246" t="s">
        <v>23</v>
      </c>
      <c r="M3" s="254" t="s">
        <v>106</v>
      </c>
      <c r="N3" s="256" t="s">
        <v>107</v>
      </c>
    </row>
    <row r="4" spans="1:14" s="1" customFormat="1" ht="19.8" x14ac:dyDescent="0.4">
      <c r="A4" s="253"/>
      <c r="B4" s="247"/>
      <c r="C4" s="247"/>
      <c r="D4" s="34" t="s">
        <v>1</v>
      </c>
      <c r="E4" s="34" t="s">
        <v>2</v>
      </c>
      <c r="F4" s="34" t="s">
        <v>86</v>
      </c>
      <c r="G4" s="247"/>
      <c r="H4" s="247"/>
      <c r="I4" s="247"/>
      <c r="J4" s="247"/>
      <c r="K4" s="247"/>
      <c r="L4" s="247"/>
      <c r="M4" s="255"/>
      <c r="N4" s="257"/>
    </row>
    <row r="5" spans="1:14" ht="19.8" x14ac:dyDescent="0.4">
      <c r="A5" s="164" t="s">
        <v>109</v>
      </c>
      <c r="B5" s="142">
        <v>9</v>
      </c>
      <c r="C5" s="142"/>
      <c r="D5" s="142"/>
      <c r="E5" s="142"/>
      <c r="F5" s="35">
        <f t="shared" ref="F5" si="0">SUM(D5:E5)</f>
        <v>0</v>
      </c>
      <c r="G5" s="131"/>
      <c r="H5" s="132"/>
      <c r="I5" s="132"/>
      <c r="J5" s="132"/>
      <c r="K5" s="132"/>
      <c r="L5" s="132"/>
      <c r="M5" s="133"/>
      <c r="N5" s="134"/>
    </row>
    <row r="6" spans="1:14" ht="19.8" x14ac:dyDescent="0.4">
      <c r="A6" s="164" t="s">
        <v>110</v>
      </c>
      <c r="B6" s="143">
        <v>9</v>
      </c>
      <c r="C6" s="142"/>
      <c r="D6" s="142"/>
      <c r="E6" s="142"/>
      <c r="F6" s="35">
        <f t="shared" ref="F6:F24" si="1">SUM(D6:E6)</f>
        <v>0</v>
      </c>
      <c r="G6" s="131"/>
      <c r="H6" s="142"/>
      <c r="I6" s="142"/>
      <c r="J6" s="132"/>
      <c r="K6" s="132"/>
      <c r="L6" s="132"/>
      <c r="M6" s="133"/>
      <c r="N6" s="134"/>
    </row>
    <row r="7" spans="1:14" ht="19.8" x14ac:dyDescent="0.4">
      <c r="A7" s="164" t="s">
        <v>111</v>
      </c>
      <c r="B7" s="143">
        <v>17</v>
      </c>
      <c r="C7" s="142"/>
      <c r="D7" s="142"/>
      <c r="E7" s="142"/>
      <c r="F7" s="35">
        <f t="shared" si="1"/>
        <v>0</v>
      </c>
      <c r="G7" s="131"/>
      <c r="H7" s="142"/>
      <c r="I7" s="132"/>
      <c r="J7" s="132"/>
      <c r="K7" s="132"/>
      <c r="L7" s="132"/>
      <c r="M7" s="133"/>
      <c r="N7" s="134"/>
    </row>
    <row r="8" spans="1:14" ht="19.8" x14ac:dyDescent="0.4">
      <c r="A8" s="164" t="s">
        <v>112</v>
      </c>
      <c r="B8" s="143">
        <v>8</v>
      </c>
      <c r="C8" s="142"/>
      <c r="D8" s="142"/>
      <c r="E8" s="142"/>
      <c r="F8" s="35">
        <f t="shared" si="1"/>
        <v>0</v>
      </c>
      <c r="G8" s="131"/>
      <c r="H8" s="142"/>
      <c r="I8" s="132"/>
      <c r="J8" s="132"/>
      <c r="K8" s="132"/>
      <c r="L8" s="132"/>
      <c r="M8" s="133"/>
      <c r="N8" s="134"/>
    </row>
    <row r="9" spans="1:14" ht="19.8" x14ac:dyDescent="0.4">
      <c r="A9" s="164" t="s">
        <v>113</v>
      </c>
      <c r="B9" s="143">
        <v>12</v>
      </c>
      <c r="C9" s="142"/>
      <c r="D9" s="142"/>
      <c r="E9" s="142"/>
      <c r="F9" s="35">
        <f t="shared" si="1"/>
        <v>0</v>
      </c>
      <c r="G9" s="131"/>
      <c r="H9" s="142"/>
      <c r="I9" s="142"/>
      <c r="J9" s="132"/>
      <c r="K9" s="132"/>
      <c r="L9" s="132"/>
      <c r="M9" s="133"/>
      <c r="N9" s="134"/>
    </row>
    <row r="10" spans="1:14" ht="19.8" x14ac:dyDescent="0.4">
      <c r="A10" s="164" t="s">
        <v>114</v>
      </c>
      <c r="B10" s="143">
        <v>28</v>
      </c>
      <c r="C10" s="142"/>
      <c r="D10" s="142"/>
      <c r="E10" s="142"/>
      <c r="F10" s="35">
        <f t="shared" si="1"/>
        <v>0</v>
      </c>
      <c r="G10" s="131"/>
      <c r="H10" s="142"/>
      <c r="I10" s="142"/>
      <c r="J10" s="132"/>
      <c r="K10" s="132"/>
      <c r="L10" s="132"/>
      <c r="M10" s="133"/>
      <c r="N10" s="134"/>
    </row>
    <row r="11" spans="1:14" ht="19.8" x14ac:dyDescent="0.4">
      <c r="A11" s="164" t="s">
        <v>115</v>
      </c>
      <c r="B11" s="143">
        <v>10</v>
      </c>
      <c r="C11" s="142"/>
      <c r="D11" s="142"/>
      <c r="E11" s="142"/>
      <c r="F11" s="35">
        <f t="shared" si="1"/>
        <v>0</v>
      </c>
      <c r="G11" s="131"/>
      <c r="H11" s="142"/>
      <c r="I11" s="142"/>
      <c r="J11" s="132"/>
      <c r="K11" s="132"/>
      <c r="L11" s="132"/>
      <c r="M11" s="133"/>
      <c r="N11" s="134"/>
    </row>
    <row r="12" spans="1:14" ht="19.8" x14ac:dyDescent="0.4">
      <c r="A12" s="164" t="s">
        <v>116</v>
      </c>
      <c r="B12" s="143">
        <v>11</v>
      </c>
      <c r="C12" s="142"/>
      <c r="D12" s="142"/>
      <c r="E12" s="142"/>
      <c r="F12" s="35">
        <f t="shared" si="1"/>
        <v>0</v>
      </c>
      <c r="G12" s="131"/>
      <c r="H12" s="142"/>
      <c r="I12" s="142"/>
      <c r="J12" s="132"/>
      <c r="K12" s="132"/>
      <c r="L12" s="132"/>
      <c r="M12" s="133"/>
      <c r="N12" s="134"/>
    </row>
    <row r="13" spans="1:14" ht="19.8" x14ac:dyDescent="0.4">
      <c r="A13" s="164" t="s">
        <v>117</v>
      </c>
      <c r="B13" s="143">
        <v>13</v>
      </c>
      <c r="C13" s="142"/>
      <c r="D13" s="142"/>
      <c r="E13" s="142"/>
      <c r="F13" s="35">
        <f t="shared" si="1"/>
        <v>0</v>
      </c>
      <c r="G13" s="132"/>
      <c r="H13" s="142"/>
      <c r="I13" s="142"/>
      <c r="J13" s="132"/>
      <c r="K13" s="132"/>
      <c r="L13" s="132"/>
      <c r="M13" s="133"/>
      <c r="N13" s="134"/>
    </row>
    <row r="14" spans="1:14" ht="19.8" x14ac:dyDescent="0.4">
      <c r="A14" s="164" t="s">
        <v>118</v>
      </c>
      <c r="B14" s="143">
        <v>9</v>
      </c>
      <c r="C14" s="142"/>
      <c r="D14" s="142"/>
      <c r="E14" s="142"/>
      <c r="F14" s="35">
        <f t="shared" si="1"/>
        <v>0</v>
      </c>
      <c r="G14" s="132"/>
      <c r="H14" s="132"/>
      <c r="I14" s="132"/>
      <c r="J14" s="132"/>
      <c r="K14" s="132"/>
      <c r="L14" s="132"/>
      <c r="M14" s="133"/>
      <c r="N14" s="134"/>
    </row>
    <row r="15" spans="1:14" ht="19.8" x14ac:dyDescent="0.4">
      <c r="A15" s="164" t="s">
        <v>119</v>
      </c>
      <c r="B15" s="143">
        <v>10</v>
      </c>
      <c r="C15" s="142"/>
      <c r="D15" s="142"/>
      <c r="E15" s="142"/>
      <c r="F15" s="35">
        <f t="shared" si="1"/>
        <v>0</v>
      </c>
      <c r="G15" s="132"/>
      <c r="H15" s="142"/>
      <c r="I15" s="132"/>
      <c r="J15" s="132"/>
      <c r="K15" s="132"/>
      <c r="L15" s="132"/>
      <c r="M15" s="133"/>
      <c r="N15" s="134"/>
    </row>
    <row r="16" spans="1:14" ht="19.8" x14ac:dyDescent="0.4">
      <c r="A16" s="164" t="s">
        <v>120</v>
      </c>
      <c r="B16" s="143">
        <v>13</v>
      </c>
      <c r="C16" s="142"/>
      <c r="D16" s="142"/>
      <c r="E16" s="142"/>
      <c r="F16" s="35">
        <f t="shared" si="1"/>
        <v>0</v>
      </c>
      <c r="G16" s="132"/>
      <c r="H16" s="142"/>
      <c r="I16" s="142"/>
      <c r="J16" s="132"/>
      <c r="K16" s="132"/>
      <c r="L16" s="132"/>
      <c r="M16" s="133"/>
      <c r="N16" s="134"/>
    </row>
    <row r="17" spans="1:14" ht="19.8" x14ac:dyDescent="0.4">
      <c r="A17" s="164" t="s">
        <v>121</v>
      </c>
      <c r="B17" s="143">
        <v>9</v>
      </c>
      <c r="C17" s="142"/>
      <c r="D17" s="142"/>
      <c r="E17" s="142"/>
      <c r="F17" s="35">
        <f t="shared" si="1"/>
        <v>0</v>
      </c>
      <c r="G17" s="132"/>
      <c r="H17" s="142"/>
      <c r="I17" s="142"/>
      <c r="J17" s="132"/>
      <c r="K17" s="132"/>
      <c r="L17" s="132"/>
      <c r="M17" s="133"/>
      <c r="N17" s="134"/>
    </row>
    <row r="18" spans="1:14" ht="19.8" x14ac:dyDescent="0.4">
      <c r="A18" s="164" t="s">
        <v>122</v>
      </c>
      <c r="B18" s="143">
        <v>18</v>
      </c>
      <c r="C18" s="142"/>
      <c r="D18" s="142"/>
      <c r="E18" s="142"/>
      <c r="F18" s="35">
        <f t="shared" si="1"/>
        <v>0</v>
      </c>
      <c r="G18" s="132"/>
      <c r="H18" s="142"/>
      <c r="I18" s="142"/>
      <c r="J18" s="132"/>
      <c r="K18" s="132"/>
      <c r="L18" s="132"/>
      <c r="M18" s="133"/>
      <c r="N18" s="134"/>
    </row>
    <row r="19" spans="1:14" ht="19.8" x14ac:dyDescent="0.4">
      <c r="A19" s="164" t="s">
        <v>123</v>
      </c>
      <c r="B19" s="143">
        <v>11</v>
      </c>
      <c r="C19" s="142"/>
      <c r="D19" s="142"/>
      <c r="E19" s="142"/>
      <c r="F19" s="35">
        <f t="shared" si="1"/>
        <v>0</v>
      </c>
      <c r="G19" s="132"/>
      <c r="H19" s="142"/>
      <c r="I19" s="142"/>
      <c r="J19" s="132"/>
      <c r="K19" s="132"/>
      <c r="L19" s="132"/>
      <c r="M19" s="133"/>
      <c r="N19" s="134"/>
    </row>
    <row r="20" spans="1:14" ht="19.8" x14ac:dyDescent="0.4">
      <c r="A20" s="164" t="s">
        <v>124</v>
      </c>
      <c r="B20" s="143">
        <v>9</v>
      </c>
      <c r="C20" s="142"/>
      <c r="D20" s="142"/>
      <c r="E20" s="142"/>
      <c r="F20" s="35">
        <f t="shared" si="1"/>
        <v>0</v>
      </c>
      <c r="G20" s="132"/>
      <c r="H20" s="132"/>
      <c r="I20" s="142"/>
      <c r="J20" s="132"/>
      <c r="K20" s="132"/>
      <c r="L20" s="132"/>
      <c r="M20" s="133"/>
      <c r="N20" s="134"/>
    </row>
    <row r="21" spans="1:14" ht="19.8" x14ac:dyDescent="0.4">
      <c r="A21" s="164" t="s">
        <v>125</v>
      </c>
      <c r="B21" s="143">
        <v>19</v>
      </c>
      <c r="C21" s="142"/>
      <c r="D21" s="142"/>
      <c r="E21" s="165"/>
      <c r="F21" s="35">
        <f t="shared" si="1"/>
        <v>0</v>
      </c>
      <c r="G21" s="132"/>
      <c r="H21" s="142"/>
      <c r="I21" s="142"/>
      <c r="J21" s="132"/>
      <c r="K21" s="132"/>
      <c r="L21" s="132"/>
      <c r="M21" s="133"/>
      <c r="N21" s="134"/>
    </row>
    <row r="22" spans="1:14" ht="19.8" x14ac:dyDescent="0.4">
      <c r="A22" s="164" t="s">
        <v>126</v>
      </c>
      <c r="B22" s="143">
        <v>13</v>
      </c>
      <c r="C22" s="142"/>
      <c r="D22" s="142"/>
      <c r="E22" s="165"/>
      <c r="F22" s="35">
        <f t="shared" si="1"/>
        <v>0</v>
      </c>
      <c r="G22" s="131"/>
      <c r="H22" s="142"/>
      <c r="I22" s="165"/>
      <c r="J22" s="132"/>
      <c r="K22" s="132"/>
      <c r="L22" s="132"/>
      <c r="M22" s="133"/>
      <c r="N22" s="134"/>
    </row>
    <row r="23" spans="1:14" ht="19.8" x14ac:dyDescent="0.4">
      <c r="A23" s="164" t="s">
        <v>127</v>
      </c>
      <c r="B23" s="143">
        <v>14</v>
      </c>
      <c r="C23" s="142"/>
      <c r="D23" s="142"/>
      <c r="E23" s="166"/>
      <c r="F23" s="35">
        <f t="shared" si="1"/>
        <v>0</v>
      </c>
      <c r="G23" s="131"/>
      <c r="H23" s="142"/>
      <c r="I23" s="165"/>
      <c r="J23" s="132"/>
      <c r="K23" s="132"/>
      <c r="L23" s="132"/>
      <c r="M23" s="133"/>
      <c r="N23" s="134"/>
    </row>
    <row r="24" spans="1:14" ht="19.8" x14ac:dyDescent="0.4">
      <c r="A24" s="164" t="s">
        <v>128</v>
      </c>
      <c r="B24" s="143">
        <v>16</v>
      </c>
      <c r="C24" s="142"/>
      <c r="D24" s="35"/>
      <c r="E24" s="35"/>
      <c r="F24" s="35">
        <f t="shared" si="1"/>
        <v>0</v>
      </c>
      <c r="G24" s="131"/>
      <c r="H24" s="142"/>
      <c r="I24" s="166"/>
      <c r="J24" s="132"/>
      <c r="K24" s="132"/>
      <c r="L24" s="132"/>
      <c r="M24" s="133"/>
      <c r="N24" s="134"/>
    </row>
    <row r="25" spans="1:14" ht="19.8" x14ac:dyDescent="0.4">
      <c r="A25" s="163" t="s">
        <v>98</v>
      </c>
      <c r="B25" s="35">
        <f t="shared" ref="B25:N25" si="2">SUM(B5:B24)</f>
        <v>258</v>
      </c>
      <c r="C25" s="35">
        <f t="shared" si="2"/>
        <v>0</v>
      </c>
      <c r="D25" s="35">
        <f t="shared" si="2"/>
        <v>0</v>
      </c>
      <c r="E25" s="35">
        <f t="shared" si="2"/>
        <v>0</v>
      </c>
      <c r="F25" s="35">
        <f t="shared" si="2"/>
        <v>0</v>
      </c>
      <c r="G25" s="132">
        <f t="shared" si="2"/>
        <v>0</v>
      </c>
      <c r="H25" s="35">
        <f t="shared" si="2"/>
        <v>0</v>
      </c>
      <c r="I25" s="35">
        <f t="shared" si="2"/>
        <v>0</v>
      </c>
      <c r="J25" s="132">
        <f t="shared" si="2"/>
        <v>0</v>
      </c>
      <c r="K25" s="132">
        <f t="shared" si="2"/>
        <v>0</v>
      </c>
      <c r="L25" s="132">
        <f t="shared" si="2"/>
        <v>0</v>
      </c>
      <c r="M25" s="133">
        <f t="shared" si="2"/>
        <v>0</v>
      </c>
      <c r="N25" s="134">
        <f t="shared" si="2"/>
        <v>0</v>
      </c>
    </row>
    <row r="26" spans="1:14" s="2" customFormat="1" ht="26.25" customHeight="1" x14ac:dyDescent="0.4">
      <c r="A26" s="250" t="s">
        <v>8</v>
      </c>
      <c r="B26" s="251"/>
      <c r="C26" s="76">
        <f>C25</f>
        <v>0</v>
      </c>
      <c r="D26" s="76" t="s">
        <v>0</v>
      </c>
      <c r="E26" s="76" t="s">
        <v>9</v>
      </c>
      <c r="F26" s="76"/>
      <c r="G26" s="76">
        <f>F25</f>
        <v>0</v>
      </c>
      <c r="H26" s="76" t="s">
        <v>10</v>
      </c>
      <c r="I26" s="76"/>
      <c r="J26" s="76"/>
      <c r="K26" s="76" t="s">
        <v>138</v>
      </c>
      <c r="L26" s="76"/>
      <c r="M26" s="77"/>
      <c r="N26" s="78"/>
    </row>
    <row r="27" spans="1:14" s="2" customFormat="1" ht="26.25" customHeight="1" x14ac:dyDescent="0.4">
      <c r="A27" s="175" t="s">
        <v>96</v>
      </c>
      <c r="B27" s="176"/>
      <c r="C27" s="46" t="str">
        <f ca="1">INDIRECT(H27,TRUE)</f>
        <v>三川</v>
      </c>
      <c r="D27" s="123" t="s">
        <v>89</v>
      </c>
      <c r="E27" s="124">
        <f>MAX(C5:C24)</f>
        <v>0</v>
      </c>
      <c r="F27" s="125">
        <f>MAX(F5:F24)</f>
        <v>0</v>
      </c>
      <c r="G27" s="71"/>
      <c r="H27" s="128" t="str">
        <f>ADDRESS(MATCH(MAX(F5:F24),F5:F24,0)+4,1)</f>
        <v>$A$5</v>
      </c>
      <c r="I27" s="71"/>
      <c r="J27" s="71"/>
      <c r="K27" s="71"/>
      <c r="L27" s="71"/>
      <c r="M27" s="121"/>
      <c r="N27" s="122"/>
    </row>
    <row r="28" spans="1:14" s="2" customFormat="1" ht="26.25" customHeight="1" x14ac:dyDescent="0.4">
      <c r="A28" s="175" t="s">
        <v>97</v>
      </c>
      <c r="B28" s="176"/>
      <c r="C28" s="129" t="str">
        <f ca="1">INDIRECT(H28,TRUE)</f>
        <v>三川</v>
      </c>
      <c r="D28" s="130" t="s">
        <v>89</v>
      </c>
      <c r="E28" s="126">
        <f>MIN(C5:C24)</f>
        <v>0</v>
      </c>
      <c r="F28" s="127">
        <f>MIN(F5:F24)</f>
        <v>0</v>
      </c>
      <c r="G28" s="71"/>
      <c r="H28" s="128" t="str">
        <f>ADDRESS(MATCH(MIN(F5:F24),F5:F24,0)+4,1)</f>
        <v>$A$5</v>
      </c>
      <c r="I28" s="71"/>
      <c r="J28" s="71"/>
      <c r="K28" s="71"/>
      <c r="L28" s="71"/>
      <c r="M28" s="121"/>
      <c r="N28" s="122"/>
    </row>
    <row r="29" spans="1:14" s="3" customFormat="1" ht="24.9" customHeight="1" x14ac:dyDescent="0.4">
      <c r="A29" s="183" t="s">
        <v>11</v>
      </c>
      <c r="B29" s="184"/>
      <c r="C29" s="189">
        <f>SUM(G29,G31)</f>
        <v>0</v>
      </c>
      <c r="D29" s="192" t="s">
        <v>10</v>
      </c>
      <c r="E29" s="63" t="s">
        <v>12</v>
      </c>
      <c r="F29" s="63"/>
      <c r="G29" s="63">
        <v>0</v>
      </c>
      <c r="H29" s="63" t="s">
        <v>10</v>
      </c>
      <c r="I29" s="63"/>
      <c r="J29" s="63"/>
      <c r="K29" s="64"/>
      <c r="L29" s="64"/>
      <c r="M29" s="65"/>
      <c r="N29" s="66"/>
    </row>
    <row r="30" spans="1:14" s="3" customFormat="1" ht="24.9" customHeight="1" x14ac:dyDescent="0.4">
      <c r="A30" s="185"/>
      <c r="B30" s="186"/>
      <c r="C30" s="190"/>
      <c r="D30" s="193"/>
      <c r="E30" s="172" t="s">
        <v>13</v>
      </c>
      <c r="F30" s="172"/>
      <c r="G30" s="172">
        <v>0</v>
      </c>
      <c r="H30" s="172" t="s">
        <v>148</v>
      </c>
      <c r="I30" s="172"/>
      <c r="J30" s="172"/>
      <c r="K30" s="169"/>
      <c r="L30" s="169"/>
      <c r="M30" s="170"/>
      <c r="N30" s="171"/>
    </row>
    <row r="31" spans="1:14" s="4" customFormat="1" ht="24.9" customHeight="1" x14ac:dyDescent="0.4">
      <c r="A31" s="187"/>
      <c r="B31" s="188"/>
      <c r="C31" s="191"/>
      <c r="D31" s="194"/>
      <c r="E31" s="67" t="s">
        <v>145</v>
      </c>
      <c r="F31" s="67"/>
      <c r="G31" s="67">
        <v>0</v>
      </c>
      <c r="H31" s="67" t="s">
        <v>10</v>
      </c>
      <c r="I31" s="67"/>
      <c r="J31" s="67"/>
      <c r="K31" s="68"/>
      <c r="L31" s="68"/>
      <c r="M31" s="69"/>
      <c r="N31" s="70"/>
    </row>
    <row r="32" spans="1:14" s="4" customFormat="1" ht="24.9" customHeight="1" x14ac:dyDescent="0.4">
      <c r="A32" s="195" t="s">
        <v>17</v>
      </c>
      <c r="B32" s="196"/>
      <c r="C32" s="199">
        <f>K25</f>
        <v>0</v>
      </c>
      <c r="D32" s="199" t="s">
        <v>10</v>
      </c>
      <c r="E32" s="149" t="s">
        <v>159</v>
      </c>
      <c r="F32" s="63"/>
      <c r="G32" s="63"/>
      <c r="H32" s="63"/>
      <c r="I32" s="63"/>
      <c r="J32" s="63"/>
      <c r="K32" s="153"/>
      <c r="L32" s="153"/>
      <c r="M32" s="154"/>
      <c r="N32" s="155"/>
    </row>
    <row r="33" spans="1:14" s="5" customFormat="1" ht="24.9" customHeight="1" x14ac:dyDescent="0.4">
      <c r="A33" s="231"/>
      <c r="B33" s="232"/>
      <c r="C33" s="200"/>
      <c r="D33" s="200"/>
      <c r="E33" s="149" t="s">
        <v>103</v>
      </c>
      <c r="F33" s="156"/>
      <c r="G33" s="156"/>
      <c r="H33" s="156"/>
      <c r="I33" s="156"/>
      <c r="J33" s="156"/>
      <c r="K33" s="156"/>
      <c r="L33" s="156"/>
      <c r="M33" s="156"/>
      <c r="N33" s="157"/>
    </row>
    <row r="34" spans="1:14" s="6" customFormat="1" ht="26.25" customHeight="1" x14ac:dyDescent="0.4">
      <c r="A34" s="258" t="s">
        <v>15</v>
      </c>
      <c r="B34" s="259"/>
      <c r="C34" s="76">
        <f>L25</f>
        <v>0</v>
      </c>
      <c r="D34" s="76" t="s">
        <v>10</v>
      </c>
      <c r="E34" s="76"/>
      <c r="F34" s="76"/>
      <c r="G34" s="86"/>
      <c r="H34" s="76"/>
      <c r="I34" s="76"/>
      <c r="J34" s="76"/>
      <c r="K34" s="87"/>
      <c r="L34" s="87"/>
      <c r="M34" s="88"/>
      <c r="N34" s="89"/>
    </row>
    <row r="35" spans="1:14" s="7" customFormat="1" ht="26.25" customHeight="1" x14ac:dyDescent="0.4">
      <c r="A35" s="250" t="s">
        <v>14</v>
      </c>
      <c r="B35" s="251"/>
      <c r="C35" s="76">
        <f>M25</f>
        <v>0</v>
      </c>
      <c r="D35" s="76" t="s">
        <v>24</v>
      </c>
      <c r="E35" s="76" t="s">
        <v>144</v>
      </c>
      <c r="F35" s="76"/>
      <c r="G35" s="76"/>
      <c r="H35" s="76"/>
      <c r="I35" s="76"/>
      <c r="J35" s="76"/>
      <c r="K35" s="87"/>
      <c r="L35" s="87"/>
      <c r="M35" s="88"/>
      <c r="N35" s="89"/>
    </row>
    <row r="36" spans="1:14" s="8" customFormat="1" ht="26.25" customHeight="1" x14ac:dyDescent="0.4">
      <c r="A36" s="248" t="s">
        <v>108</v>
      </c>
      <c r="B36" s="249"/>
      <c r="C36" s="76">
        <f>N25</f>
        <v>0</v>
      </c>
      <c r="D36" s="76" t="s">
        <v>24</v>
      </c>
      <c r="E36" s="76" t="s">
        <v>102</v>
      </c>
      <c r="F36" s="76"/>
      <c r="G36" s="76"/>
      <c r="H36" s="76"/>
      <c r="I36" s="76"/>
      <c r="J36" s="76"/>
      <c r="K36" s="87"/>
      <c r="L36" s="87"/>
      <c r="M36" s="88"/>
      <c r="N36" s="89"/>
    </row>
    <row r="37" spans="1:14" s="6" customFormat="1" ht="26.25" customHeight="1" x14ac:dyDescent="0.4">
      <c r="A37" s="175" t="s">
        <v>95</v>
      </c>
      <c r="B37" s="176"/>
      <c r="C37" s="76">
        <f>G25</f>
        <v>0</v>
      </c>
      <c r="D37" s="76" t="s">
        <v>10</v>
      </c>
      <c r="E37" s="76" t="s">
        <v>16</v>
      </c>
      <c r="F37" s="76"/>
      <c r="G37" s="76">
        <f>H25</f>
        <v>0</v>
      </c>
      <c r="H37" s="76" t="s">
        <v>10</v>
      </c>
      <c r="I37" s="76"/>
      <c r="J37" s="76"/>
      <c r="K37" s="87"/>
      <c r="L37" s="87"/>
      <c r="M37" s="88"/>
      <c r="N37" s="89"/>
    </row>
    <row r="38" spans="1:14" s="9" customFormat="1" ht="26.25" customHeight="1" thickBot="1" x14ac:dyDescent="0.45">
      <c r="A38" s="244" t="str">
        <f>IF(C38&gt;0," 本月戶數增加","本月戶數減少")</f>
        <v>本月戶數減少</v>
      </c>
      <c r="B38" s="245"/>
      <c r="C38" s="90">
        <f>C25-'11511'!C25</f>
        <v>0</v>
      </c>
      <c r="D38" s="91" t="str">
        <f>IF(E38&gt;0,"男增加","男減少")</f>
        <v>男減少</v>
      </c>
      <c r="E38" s="92">
        <f>D25-'11511'!D25</f>
        <v>0</v>
      </c>
      <c r="F38" s="91" t="str">
        <f>IF(G38&gt;0,"女增加","女減少")</f>
        <v>女減少</v>
      </c>
      <c r="G38" s="92">
        <f>E25-'11511'!E25</f>
        <v>0</v>
      </c>
      <c r="H38" s="93"/>
      <c r="I38" s="245" t="str">
        <f>IF(K38&gt;0,"總人口數增加","總人口數減少")</f>
        <v>總人口數減少</v>
      </c>
      <c r="J38" s="245"/>
      <c r="K38" s="92">
        <f>F25-'11511'!F25</f>
        <v>0</v>
      </c>
      <c r="L38" s="93"/>
      <c r="M38" s="94"/>
      <c r="N38" s="95"/>
    </row>
    <row r="39" spans="1:14" x14ac:dyDescent="0.3">
      <c r="K39" s="10"/>
      <c r="M39" s="12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8:J38"/>
    <mergeCell ref="A29:B31"/>
    <mergeCell ref="C29:C31"/>
    <mergeCell ref="D29:D31"/>
    <mergeCell ref="A32:B33"/>
    <mergeCell ref="C32:C33"/>
    <mergeCell ref="D32:D33"/>
    <mergeCell ref="A34:B34"/>
    <mergeCell ref="A35:B35"/>
    <mergeCell ref="A36:B36"/>
    <mergeCell ref="A37:B37"/>
    <mergeCell ref="A38:B38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12</vt:i4>
      </vt:variant>
    </vt:vector>
  </HeadingPairs>
  <TitlesOfParts>
    <vt:vector size="24" baseType="lpstr">
      <vt:lpstr>11501</vt:lpstr>
      <vt:lpstr>11502</vt:lpstr>
      <vt:lpstr>11503</vt:lpstr>
      <vt:lpstr>11504</vt:lpstr>
      <vt:lpstr>11505</vt:lpstr>
      <vt:lpstr>11506</vt:lpstr>
      <vt:lpstr>11507</vt:lpstr>
      <vt:lpstr>11508</vt:lpstr>
      <vt:lpstr>11509</vt:lpstr>
      <vt:lpstr>11510</vt:lpstr>
      <vt:lpstr>11511</vt:lpstr>
      <vt:lpstr>11512</vt:lpstr>
      <vt:lpstr>'11501'!Print_Titles</vt:lpstr>
      <vt:lpstr>'11502'!Print_Titles</vt:lpstr>
      <vt:lpstr>'11503'!Print_Titles</vt:lpstr>
      <vt:lpstr>'11504'!Print_Titles</vt:lpstr>
      <vt:lpstr>'11505'!Print_Titles</vt:lpstr>
      <vt:lpstr>'11506'!Print_Titles</vt:lpstr>
      <vt:lpstr>'11507'!Print_Titles</vt:lpstr>
      <vt:lpstr>'11508'!Print_Titles</vt:lpstr>
      <vt:lpstr>'11509'!Print_Titles</vt:lpstr>
      <vt:lpstr>'11510'!Print_Titles</vt:lpstr>
      <vt:lpstr>'11511'!Print_Titles</vt:lpstr>
      <vt:lpstr>'11512'!Print_Titles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高雄市新興戶政事務所</cp:lastModifiedBy>
  <cp:lastPrinted>2026-09-01T03:13:18Z</cp:lastPrinted>
  <dcterms:created xsi:type="dcterms:W3CDTF">1999-11-05T01:57:00Z</dcterms:created>
  <dcterms:modified xsi:type="dcterms:W3CDTF">2026-09-01T03:22:14Z</dcterms:modified>
</cp:coreProperties>
</file>