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80" windowHeight="8196" tabRatio="500" firstSheet="2" activeTab="8"/>
  </bookViews>
  <sheets>
    <sheet name="一般行政-人事費" sheetId="1" r:id="rId1"/>
    <sheet name="業管-人事費" sheetId="2" r:id="rId2"/>
    <sheet name="民政課" sheetId="3" r:id="rId3"/>
    <sheet name="社區巡檢與清除" sheetId="4" r:id="rId4"/>
    <sheet name="動用solo噴霧機人員費用" sheetId="5" r:id="rId5"/>
    <sheet name="污水回饋金" sheetId="6" r:id="rId6"/>
    <sheet name="役政課" sheetId="7" r:id="rId7"/>
    <sheet name="社會課" sheetId="8" r:id="rId8"/>
    <sheet name="經建課" sheetId="9" r:id="rId9"/>
    <sheet name="秘書室" sheetId="10" r:id="rId10"/>
    <sheet name="人事室" sheetId="11" r:id="rId11"/>
    <sheet name="會計室" sheetId="12" r:id="rId12"/>
    <sheet name="區長室" sheetId="13" r:id="rId13"/>
    <sheet name="各課室" sheetId="14" r:id="rId14"/>
  </sheets>
  <definedNames>
    <definedName name="_xlnm.Print_Area" localSheetId="2">'民政課'!$A$1:$F$66</definedName>
    <definedName name="_xlnm.Print_Area" localSheetId="9">'秘書室'!$A$1:$F$53</definedName>
    <definedName name="_xlnm.Print_Area" localSheetId="8">'經建課'!$A$1:$E$29</definedName>
  </definedNames>
  <calcPr fullCalcOnLoad="1"/>
</workbook>
</file>

<file path=xl/comments9.xml><?xml version="1.0" encoding="utf-8"?>
<comments xmlns="http://schemas.openxmlformats.org/spreadsheetml/2006/main">
  <authors>
    <author>user</author>
  </authors>
  <commentList>
    <comment ref="G27" authorId="0">
      <text>
        <r>
          <rPr>
            <b/>
            <sz val="9"/>
            <rFont val="Tahoma"/>
            <family val="2"/>
          </rPr>
          <t>user:</t>
        </r>
        <r>
          <rPr>
            <sz val="9"/>
            <rFont val="Tahoma"/>
            <family val="2"/>
          </rPr>
          <t xml:space="preserve">
</t>
        </r>
        <r>
          <rPr>
            <sz val="9"/>
            <rFont val="細明體"/>
            <family val="3"/>
          </rPr>
          <t xml:space="preserve">工程獎金、檔案數位管理
</t>
        </r>
      </text>
    </comment>
  </commentList>
</comments>
</file>

<file path=xl/sharedStrings.xml><?xml version="1.0" encoding="utf-8"?>
<sst xmlns="http://schemas.openxmlformats.org/spreadsheetml/2006/main" count="610" uniqueCount="463">
  <si>
    <t>預算科目</t>
  </si>
  <si>
    <t>經費額度</t>
  </si>
  <si>
    <t>用途</t>
  </si>
  <si>
    <t>簽證號</t>
  </si>
  <si>
    <t>行政管理</t>
  </si>
  <si>
    <t>　人事費</t>
  </si>
  <si>
    <t>　　法定編制人員待遇</t>
  </si>
  <si>
    <t>職員薪資</t>
  </si>
  <si>
    <t>　　技工及工友待遇</t>
  </si>
  <si>
    <t>職工薪資</t>
  </si>
  <si>
    <t>　　獎金</t>
  </si>
  <si>
    <t>考績獎金</t>
  </si>
  <si>
    <t>年終獎金</t>
  </si>
  <si>
    <t>　　其他給與</t>
  </si>
  <si>
    <t>　　加班值班費</t>
  </si>
  <si>
    <t>職員不休假加班費
　</t>
  </si>
  <si>
    <t>　　保險</t>
  </si>
  <si>
    <t>職員(工)健保
　</t>
  </si>
  <si>
    <t>職員公保
　</t>
  </si>
  <si>
    <t>　</t>
  </si>
  <si>
    <t>職工勞保</t>
  </si>
  <si>
    <t>業務管理</t>
  </si>
  <si>
    <t>　　約聘僱人員待遇</t>
  </si>
  <si>
    <t>約聘人員薪資</t>
  </si>
  <si>
    <t>約僱人員薪資</t>
  </si>
  <si>
    <t>約聘僱獎金</t>
  </si>
  <si>
    <t>約聘僱休假補助</t>
  </si>
  <si>
    <t>約聘僱離職儲金</t>
  </si>
  <si>
    <t>勞保</t>
  </si>
  <si>
    <t>　業務費</t>
  </si>
  <si>
    <t>業助薪資、勞健保及退休金</t>
  </si>
  <si>
    <t>經費名稱</t>
  </si>
  <si>
    <t xml:space="preserve">  業務費</t>
  </si>
  <si>
    <t>里長事務費</t>
  </si>
  <si>
    <t>駐里事務費</t>
  </si>
  <si>
    <t>里長健檢費</t>
  </si>
  <si>
    <t>里長保險費</t>
  </si>
  <si>
    <t>里鄰長健保機關補助</t>
  </si>
  <si>
    <t>車輛養護費</t>
  </si>
  <si>
    <t>車輛油料費</t>
  </si>
  <si>
    <t>新武里活動中心租金</t>
  </si>
  <si>
    <t>調解委員出席費</t>
  </si>
  <si>
    <t>租佃委員出席費</t>
  </si>
  <si>
    <t>登革熱業務經費</t>
  </si>
  <si>
    <t>調解業務經費</t>
  </si>
  <si>
    <t>婦參經費</t>
  </si>
  <si>
    <t>睦鄰經費</t>
  </si>
  <si>
    <t>鄰長文康活動費</t>
  </si>
  <si>
    <t>租佃委員文康活動費</t>
  </si>
  <si>
    <t>調解委員文康活動費</t>
  </si>
  <si>
    <t>台電促協金(各里)</t>
  </si>
  <si>
    <t>台電促協金(大德里)</t>
  </si>
  <si>
    <t>健保業務補助經費</t>
  </si>
  <si>
    <t>里活動中心廳舍維護費</t>
  </si>
  <si>
    <t xml:space="preserve">  設備及投資</t>
  </si>
  <si>
    <t xml:space="preserve">  獎補助費</t>
  </si>
  <si>
    <t>租店委員辦公補助費</t>
  </si>
  <si>
    <t>調解委員辦公補助費</t>
  </si>
  <si>
    <t>鄰長交通補助費</t>
  </si>
  <si>
    <t>*若有變動會隨時更新並通知</t>
  </si>
  <si>
    <t xml:space="preserve">  人事費</t>
  </si>
  <si>
    <t>防災加班費</t>
  </si>
  <si>
    <t>役政資訊系統維護費</t>
  </si>
  <si>
    <t>役政業務費</t>
  </si>
  <si>
    <t>出差旅費</t>
  </si>
  <si>
    <t>醫療巡迴車雇用司機費</t>
  </si>
  <si>
    <t>小型工程</t>
  </si>
  <si>
    <t>計畫型</t>
  </si>
  <si>
    <t>開口</t>
  </si>
  <si>
    <t xml:space="preserve">   一工區(開口)</t>
  </si>
  <si>
    <t xml:space="preserve">   二工區(開口)</t>
  </si>
  <si>
    <t xml:space="preserve">   四工區(開口)</t>
  </si>
  <si>
    <t xml:space="preserve">   開口預算剩餘經費</t>
  </si>
  <si>
    <t>車輛保險費</t>
  </si>
  <si>
    <t>行政大樓及地下停車場保全費</t>
  </si>
  <si>
    <t>報費</t>
  </si>
  <si>
    <t>退休工人三節慰問金</t>
  </si>
  <si>
    <t>本所水費</t>
  </si>
  <si>
    <t>本所電費</t>
  </si>
  <si>
    <t>郵寄費</t>
  </si>
  <si>
    <t>資訊設備維護費</t>
  </si>
  <si>
    <t>各類志工保險</t>
  </si>
  <si>
    <t>本所廳舍、機具火險及公共意外險</t>
  </si>
  <si>
    <t>本所綠美化經費</t>
  </si>
  <si>
    <t>大樓外牆清洗、清潔用品費</t>
  </si>
  <si>
    <t>五甲辦公廳舍及機具維護費</t>
  </si>
  <si>
    <t>廳舍機具設備維護費</t>
  </si>
  <si>
    <t>職員健檢費</t>
  </si>
  <si>
    <t>人事業務用品及相關費用</t>
  </si>
  <si>
    <t>司機加班費</t>
  </si>
  <si>
    <t>簽證凍結-配合預算編列至千元</t>
  </si>
  <si>
    <t>特支費</t>
  </si>
  <si>
    <t>差旅費</t>
  </si>
  <si>
    <t>雜支</t>
  </si>
  <si>
    <t>事務設備耗材及文具用品費(消耗品)</t>
  </si>
  <si>
    <t>事務設備及文具用品(非消耗品)</t>
  </si>
  <si>
    <t>區里公共設施及環境改善經費(扣除solo機、掃蕩)</t>
  </si>
  <si>
    <t xml:space="preserve">    退休離職儲金</t>
  </si>
  <si>
    <t xml:space="preserve">    保險</t>
  </si>
  <si>
    <t xml:space="preserve">    臨時人員酬金</t>
  </si>
  <si>
    <t>區公園維護-委託里長管理轄內鄰里公園環境清潔維護</t>
  </si>
  <si>
    <t>區公園維護-北區公園清潔維護及緊急搶修工作(開口)</t>
  </si>
  <si>
    <t>區公園維護-南區公園清潔維護及緊急搶修工作(開口)</t>
  </si>
  <si>
    <t>行政管理</t>
  </si>
  <si>
    <t>房屋稅</t>
  </si>
  <si>
    <t>代辦經費</t>
  </si>
  <si>
    <t>工管費</t>
  </si>
  <si>
    <t>全部</t>
  </si>
  <si>
    <t>已支</t>
  </si>
  <si>
    <t>剩餘</t>
  </si>
  <si>
    <t>區里公共設施及環境改善經費</t>
  </si>
  <si>
    <t>本所及五甲清潔費</t>
  </si>
  <si>
    <t>約聘僱人員慰勞假補助</t>
  </si>
  <si>
    <t>職工休假補助</t>
  </si>
  <si>
    <t>鳳山區公所110年度經費簽證號(職員工人事費)</t>
  </si>
  <si>
    <t>健保(含2代)</t>
  </si>
  <si>
    <t>鳳山區公所110年度經費簽證號(約聘僱、業助待遇)</t>
  </si>
  <si>
    <t>鳳山區公所110年度預算經費簽證號(民政課)</t>
  </si>
  <si>
    <t>鳳山區公所110年度經費簽證號(區長室)</t>
  </si>
  <si>
    <t>鳳山區公所110年度經費簽證號(會計室)</t>
  </si>
  <si>
    <t>鳳山區公所110年度經費簽證號(人事室)</t>
  </si>
  <si>
    <t>鳳山區公所110年度經費簽證號(秘書室)</t>
  </si>
  <si>
    <t>鳳山區公所110年度預算分配表(經建課)</t>
  </si>
  <si>
    <t>鳳山區公所110年度預算分配表(社會課)</t>
  </si>
  <si>
    <t>鳳山區公所110年度經費簽證號(役政災防課)</t>
  </si>
  <si>
    <t>「社團法人中華音樂著作權協會」電腦伴唱機110年度權利金</t>
  </si>
  <si>
    <t>空汙</t>
  </si>
  <si>
    <t>試驗</t>
  </si>
  <si>
    <t>工管</t>
  </si>
  <si>
    <t>剩餘價值</t>
  </si>
  <si>
    <t>預算</t>
  </si>
  <si>
    <t>發包</t>
  </si>
  <si>
    <t>鳳山區公所110年度經費簽證號(動用solo噴霧機人員費用)</t>
  </si>
  <si>
    <t>曹公里</t>
  </si>
  <si>
    <t>鎮西里</t>
  </si>
  <si>
    <t>北門里</t>
  </si>
  <si>
    <t>鎮北里</t>
  </si>
  <si>
    <t>武松里</t>
  </si>
  <si>
    <t>忠誠里</t>
  </si>
  <si>
    <t>文英里</t>
  </si>
  <si>
    <t>文華里</t>
  </si>
  <si>
    <t>文山里</t>
  </si>
  <si>
    <t>文衡里</t>
  </si>
  <si>
    <t>文福里</t>
  </si>
  <si>
    <t>成功里</t>
  </si>
  <si>
    <t>縣口里</t>
  </si>
  <si>
    <t>光明里</t>
  </si>
  <si>
    <t>和德里</t>
  </si>
  <si>
    <t>和興里</t>
  </si>
  <si>
    <t>南興里</t>
  </si>
  <si>
    <t>新興里</t>
  </si>
  <si>
    <t>興仁里</t>
  </si>
  <si>
    <t>興中里</t>
  </si>
  <si>
    <t>忠義里</t>
  </si>
  <si>
    <t>中和里</t>
  </si>
  <si>
    <t>誠義里</t>
  </si>
  <si>
    <t>生明里</t>
  </si>
  <si>
    <t>鎮東里</t>
  </si>
  <si>
    <t>瑞竹里</t>
  </si>
  <si>
    <t>瑞興里</t>
  </si>
  <si>
    <t>東門里</t>
  </si>
  <si>
    <t>誠德里</t>
  </si>
  <si>
    <t>誠智里</t>
  </si>
  <si>
    <t>誠信里</t>
  </si>
  <si>
    <t>鳳東里</t>
  </si>
  <si>
    <t>埤頂里</t>
  </si>
  <si>
    <t>中正里</t>
  </si>
  <si>
    <t>海光里</t>
  </si>
  <si>
    <t>國泰里</t>
  </si>
  <si>
    <t>國光里</t>
  </si>
  <si>
    <t>國隆里</t>
  </si>
  <si>
    <t>國富里</t>
  </si>
  <si>
    <t>武漢里</t>
  </si>
  <si>
    <t>新甲里</t>
  </si>
  <si>
    <t>新樂里</t>
  </si>
  <si>
    <t>新泰里</t>
  </si>
  <si>
    <t>新強里</t>
  </si>
  <si>
    <t>新富里</t>
  </si>
  <si>
    <t>海洋里</t>
  </si>
  <si>
    <t>老爺里</t>
  </si>
  <si>
    <t>中崙里</t>
  </si>
  <si>
    <t>中民里</t>
  </si>
  <si>
    <t>過埤里</t>
  </si>
  <si>
    <t>正義里</t>
  </si>
  <si>
    <t>保安里</t>
  </si>
  <si>
    <t>一甲里</t>
  </si>
  <si>
    <t>二甲里</t>
  </si>
  <si>
    <t>鎮南里</t>
  </si>
  <si>
    <t>龍成里</t>
  </si>
  <si>
    <t>富甲里</t>
  </si>
  <si>
    <t>富榮里</t>
  </si>
  <si>
    <t>善美里</t>
  </si>
  <si>
    <t>南成里</t>
  </si>
  <si>
    <t>南和里</t>
  </si>
  <si>
    <t>天興里</t>
  </si>
  <si>
    <t>五福里</t>
  </si>
  <si>
    <t>福興里</t>
  </si>
  <si>
    <t>福誠里</t>
  </si>
  <si>
    <t>福祥里</t>
  </si>
  <si>
    <t>縣衙里</t>
  </si>
  <si>
    <t>鳳崗里</t>
  </si>
  <si>
    <t>鳳山區公所110年度經費簽證號(社區巡檢與清除)</t>
  </si>
  <si>
    <t>經費額度</t>
  </si>
  <si>
    <t>簽證號</t>
  </si>
  <si>
    <t>資訊設備線材更新及軟體購置</t>
  </si>
  <si>
    <t>通訊費</t>
  </si>
  <si>
    <t>外聘律師、學者等專業服務費</t>
  </si>
  <si>
    <t>支出</t>
  </si>
  <si>
    <t>餘額</t>
  </si>
  <si>
    <t>預算數</t>
  </si>
  <si>
    <t>決標金額</t>
  </si>
  <si>
    <t>退休職員、退撫人員三節慰問金</t>
  </si>
  <si>
    <t>鳳山區公所110年度經費簽證號(各課室)</t>
  </si>
  <si>
    <t>黃捷罷免案</t>
  </si>
  <si>
    <t>109工管費</t>
  </si>
  <si>
    <t>跟資訊線材勻支6萬</t>
  </si>
  <si>
    <t>人口及住宅普查經費</t>
  </si>
  <si>
    <t>鳳山區公所110年度經費簽證號(污水回饋金)</t>
  </si>
  <si>
    <t>行政費</t>
  </si>
  <si>
    <t>鳳岡</t>
  </si>
  <si>
    <t>污水回饋金</t>
  </si>
  <si>
    <t>經費名稱</t>
  </si>
  <si>
    <t>縣衙</t>
  </si>
  <si>
    <t>曹公</t>
  </si>
  <si>
    <t>鎮西</t>
  </si>
  <si>
    <t>北門</t>
  </si>
  <si>
    <t>鎮北</t>
  </si>
  <si>
    <t>忠誠</t>
  </si>
  <si>
    <t>文英</t>
  </si>
  <si>
    <t>文華</t>
  </si>
  <si>
    <t>文山</t>
  </si>
  <si>
    <t>文德</t>
  </si>
  <si>
    <t>文衡</t>
  </si>
  <si>
    <t>文福</t>
  </si>
  <si>
    <t>成功</t>
  </si>
  <si>
    <t>縣口</t>
  </si>
  <si>
    <t>光明</t>
  </si>
  <si>
    <t>和德</t>
  </si>
  <si>
    <t>和興</t>
  </si>
  <si>
    <t>南興</t>
  </si>
  <si>
    <t>三民</t>
  </si>
  <si>
    <t>新興</t>
  </si>
  <si>
    <t>興中</t>
  </si>
  <si>
    <t>協和</t>
  </si>
  <si>
    <t>忠義</t>
  </si>
  <si>
    <t>忠孝</t>
  </si>
  <si>
    <t>中和</t>
  </si>
  <si>
    <t>誠義</t>
  </si>
  <si>
    <t>生明</t>
  </si>
  <si>
    <t>鎮東</t>
  </si>
  <si>
    <t>瑞興</t>
  </si>
  <si>
    <t>東門</t>
  </si>
  <si>
    <t>誠德</t>
  </si>
  <si>
    <t>誠信</t>
  </si>
  <si>
    <t>鳳東</t>
  </si>
  <si>
    <t>埤頂</t>
  </si>
  <si>
    <t>中正</t>
  </si>
  <si>
    <t>海光</t>
  </si>
  <si>
    <t>國泰</t>
  </si>
  <si>
    <t>國光</t>
  </si>
  <si>
    <t>國隆</t>
  </si>
  <si>
    <t>國富</t>
  </si>
  <si>
    <t>武漢</t>
  </si>
  <si>
    <t>武慶</t>
  </si>
  <si>
    <t>新樂</t>
  </si>
  <si>
    <t>新強</t>
  </si>
  <si>
    <t>新富</t>
  </si>
  <si>
    <t>過埤</t>
  </si>
  <si>
    <t>保安</t>
  </si>
  <si>
    <t>善美</t>
  </si>
  <si>
    <t>天興</t>
  </si>
  <si>
    <t>福興</t>
  </si>
  <si>
    <t>福祥</t>
  </si>
  <si>
    <t>武松</t>
  </si>
  <si>
    <t>興仁</t>
  </si>
  <si>
    <t>瑞竹</t>
  </si>
  <si>
    <t>誠智</t>
  </si>
  <si>
    <t>新甲</t>
  </si>
  <si>
    <t>新泰</t>
  </si>
  <si>
    <t>新武</t>
  </si>
  <si>
    <t>海洋</t>
  </si>
  <si>
    <t>老爺</t>
  </si>
  <si>
    <t>中崙</t>
  </si>
  <si>
    <t>中榮</t>
  </si>
  <si>
    <t>中民</t>
  </si>
  <si>
    <t>正義</t>
  </si>
  <si>
    <t>一甲</t>
  </si>
  <si>
    <t>二甲</t>
  </si>
  <si>
    <t>鎮南</t>
  </si>
  <si>
    <t>龍成</t>
  </si>
  <si>
    <t>富甲</t>
  </si>
  <si>
    <t>富榮</t>
  </si>
  <si>
    <t>南成</t>
  </si>
  <si>
    <t>南和</t>
  </si>
  <si>
    <t>大德</t>
  </si>
  <si>
    <t>五福</t>
  </si>
  <si>
    <t>福誠</t>
  </si>
  <si>
    <r>
      <rPr>
        <sz val="12"/>
        <rFont val="新細明體"/>
        <family val="1"/>
      </rPr>
      <t>需</t>
    </r>
    <r>
      <rPr>
        <sz val="12"/>
        <rFont val="Arial"/>
        <family val="2"/>
      </rPr>
      <t>49800</t>
    </r>
  </si>
  <si>
    <t>里活動中心水費</t>
  </si>
  <si>
    <t>里活動中心電費</t>
  </si>
  <si>
    <t>影印機租金及影印費</t>
  </si>
  <si>
    <t>車輛油料費</t>
  </si>
  <si>
    <t xml:space="preserve">  代辦經費</t>
  </si>
  <si>
    <t>法律諮詢服務費</t>
  </si>
  <si>
    <t>安心即時上工</t>
  </si>
  <si>
    <t xml:space="preserve">   AC路面改善(計畫型)</t>
  </si>
  <si>
    <t>災害防救業務經費</t>
  </si>
  <si>
    <t>五甲廳舍-電梯維護</t>
  </si>
  <si>
    <t>公佈欄管理維護費</t>
  </si>
  <si>
    <t>職員休假補助</t>
  </si>
  <si>
    <t>職工不休假加班費</t>
  </si>
  <si>
    <t xml:space="preserve">   基層建設路面及排水</t>
  </si>
  <si>
    <t>里活動中心物品汰換費(消耗)</t>
  </si>
  <si>
    <t>里活動中心物品汰換費(非消耗)</t>
  </si>
  <si>
    <t>新庄子公園排水改善工程補助款(委託設計監造費)</t>
  </si>
  <si>
    <t>公兒19改造工程</t>
  </si>
  <si>
    <t>　公共工程</t>
  </si>
  <si>
    <t>　設備及投資</t>
  </si>
  <si>
    <t xml:space="preserve"> 　設備及投資</t>
  </si>
  <si>
    <t>　選舉經費</t>
  </si>
  <si>
    <t>　普查經費</t>
  </si>
  <si>
    <t>區里公共設施及環境改善-區里廣播系統之建置與維護(開口)</t>
  </si>
  <si>
    <t>區里公共設施及環境改善</t>
  </si>
  <si>
    <t>廣播系統維護費</t>
  </si>
  <si>
    <t>需3,172,464</t>
  </si>
  <si>
    <t>地下停車場收費系統維護</t>
  </si>
  <si>
    <t>電梯維護</t>
  </si>
  <si>
    <t>不斷段系統維護</t>
  </si>
  <si>
    <t>需1,208,388</t>
  </si>
  <si>
    <t>電氣設備檢驗維護保養</t>
  </si>
  <si>
    <t>飲水機保養</t>
  </si>
  <si>
    <t>數位電子交換機維護保養</t>
  </si>
  <si>
    <t xml:space="preserve">  公共工程</t>
  </si>
  <si>
    <t>新甲里活動中心漏水修繕工程</t>
  </si>
  <si>
    <t>機械停車位維修保養</t>
  </si>
  <si>
    <t>水電暨空調監控系統設備維護</t>
  </si>
  <si>
    <t>消防安全設備檢查維護保養費</t>
  </si>
  <si>
    <t>中央空調冷氣維護費</t>
  </si>
  <si>
    <t>監視系統及音響系統維護保養</t>
  </si>
  <si>
    <t>里辦網路費</t>
  </si>
  <si>
    <t xml:space="preserve">  防疫業務</t>
  </si>
  <si>
    <t>新庄子公園排水改善工程</t>
  </si>
  <si>
    <t>設計監造</t>
  </si>
  <si>
    <t>區公園維護-土木及遊具養護(開口)</t>
  </si>
  <si>
    <t>區公園維護-樹木修剪作業(開口)</t>
  </si>
  <si>
    <t>社福業務費</t>
  </si>
  <si>
    <t>台電促協金(各里)</t>
  </si>
  <si>
    <t>擴充</t>
  </si>
  <si>
    <t>一工區:</t>
  </si>
  <si>
    <t>續擴:縣衙里光遠路356巷</t>
  </si>
  <si>
    <t>續擴:鳳仁路98號</t>
  </si>
  <si>
    <t>續擴:曹公里新生街27號之1前</t>
  </si>
  <si>
    <t>續擴:中山東路356巷9弄</t>
  </si>
  <si>
    <t>三工區:</t>
  </si>
  <si>
    <t>續擴:瑞興里瑞竹路213巷</t>
  </si>
  <si>
    <t>續擴:瑞興里瑞芳街24巷21號旁</t>
  </si>
  <si>
    <t>續擴:中山東路53巷6弄</t>
  </si>
  <si>
    <t>續擴:公28後</t>
  </si>
  <si>
    <t>續擴:鳳翔一街</t>
  </si>
  <si>
    <t>續擴:杭州東街32巷</t>
  </si>
  <si>
    <t>續擴:老爺里海洋二路102巷</t>
  </si>
  <si>
    <t>續擴:老爺里老爺四街32巷</t>
  </si>
  <si>
    <t>續擴:福興漁村街92巷9弄</t>
  </si>
  <si>
    <t>續擴:東門里中山東路90巷</t>
  </si>
  <si>
    <t>續擴:博愛路69巷</t>
  </si>
  <si>
    <t>工程管理費</t>
  </si>
  <si>
    <t>工管費</t>
  </si>
  <si>
    <t>公有耕地管理</t>
  </si>
  <si>
    <t xml:space="preserve">  其他(民政、社會)</t>
  </si>
  <si>
    <t>四工區:</t>
  </si>
  <si>
    <t>正義里南昌街102巷</t>
  </si>
  <si>
    <t>福祥里五甲三路10巷</t>
  </si>
  <si>
    <t>頂庄路156巷</t>
  </si>
  <si>
    <t>瑞竹路100巷</t>
  </si>
  <si>
    <t>鎮北里鳳仁路99之1號前</t>
  </si>
  <si>
    <t>鳳東里鳳東七街65巷</t>
  </si>
  <si>
    <t>鳳東里鳳東5街72巷</t>
  </si>
  <si>
    <t>排水維護暨緊急搶修(水利局)</t>
  </si>
  <si>
    <t>文英里鳳松路75巷</t>
  </si>
  <si>
    <t>忠誠里鳳松路450巷198至318號前</t>
  </si>
  <si>
    <t>新富里凱旋路341巷</t>
  </si>
  <si>
    <t>里辦、鄰長銜牌</t>
  </si>
  <si>
    <t>民防團訓練費</t>
  </si>
  <si>
    <t>社教、區特色經費</t>
  </si>
  <si>
    <t>特優、資深鄰長獎勵</t>
  </si>
  <si>
    <t>台電促協金(大德里)</t>
  </si>
  <si>
    <t>里鄰長報費</t>
  </si>
  <si>
    <t>車輛牌照稅</t>
  </si>
  <si>
    <t>車輛燃料使用費</t>
  </si>
  <si>
    <t>車輛檢驗費</t>
  </si>
  <si>
    <t>公文檔案及影像管理系統軟體維護暨年度電子檔案目錄彙送</t>
  </si>
  <si>
    <t>檔案室業務經費</t>
  </si>
  <si>
    <t xml:space="preserve">  業務費</t>
  </si>
  <si>
    <t>非都市計畫區綠地維護費</t>
  </si>
  <si>
    <t>簽證凍結-配合預算編列至千元</t>
  </si>
  <si>
    <t>簽證數</t>
  </si>
  <si>
    <t>差異數</t>
  </si>
  <si>
    <t>農普</t>
  </si>
  <si>
    <t xml:space="preserve">  普查經費</t>
  </si>
  <si>
    <t xml:space="preserve">  民政局專案補助</t>
  </si>
  <si>
    <t xml:space="preserve">  區公園維護</t>
  </si>
  <si>
    <t xml:space="preserve">  抽水機保養費</t>
  </si>
  <si>
    <t>中小型移動式抽水機保養</t>
  </si>
  <si>
    <t xml:space="preserve">  調解業務</t>
  </si>
  <si>
    <t>調解成立案件補助費</t>
  </si>
  <si>
    <t>成功里成功路49巷</t>
  </si>
  <si>
    <t>成功里成功路54巷</t>
  </si>
  <si>
    <t>武松里鳳松路308巷</t>
  </si>
  <si>
    <t>武松里鳳松路328巷6弄</t>
  </si>
  <si>
    <t>備註</t>
  </si>
  <si>
    <t>鳳翔公園委託清潔服務,再由業務費補足284,845</t>
  </si>
  <si>
    <t>福安二街多功能廣場景觀改善</t>
  </si>
  <si>
    <t>五甲二路667巷</t>
  </si>
  <si>
    <t>過埤路56巷</t>
  </si>
  <si>
    <t>鎮北里北興街24巷</t>
  </si>
  <si>
    <t>鎮北里北興街41巷</t>
  </si>
  <si>
    <t>鎮北里北興街44巷</t>
  </si>
  <si>
    <t>AC道路改善工程</t>
  </si>
  <si>
    <t>海洋里活動中心外牆粉刷及老爺里活動中心冷氣空調設備充實案</t>
  </si>
  <si>
    <t>區公園維護費</t>
  </si>
  <si>
    <t xml:space="preserve">  鄰長文康</t>
  </si>
  <si>
    <t>鄰長文康活動費</t>
  </si>
  <si>
    <t>第一次撥款:以下為補助案名(同色)</t>
  </si>
  <si>
    <t xml:space="preserve">   三工區(開口)</t>
  </si>
  <si>
    <t xml:space="preserve">   民政局台電促協金</t>
  </si>
  <si>
    <t>計畫一$277,306計畫二$161,194</t>
  </si>
  <si>
    <t>計畫三$91,500計畫四325,000</t>
  </si>
  <si>
    <t>青年路二段588巷</t>
  </si>
  <si>
    <t>文德里文湖街73號旁</t>
  </si>
  <si>
    <t>海光里建國一路377巷</t>
  </si>
  <si>
    <t>新強里新強路180巷</t>
  </si>
  <si>
    <t>107及108剩餘款</t>
  </si>
  <si>
    <t>「嚴重特殊傳染性肺炎疫情」防疫業務</t>
  </si>
  <si>
    <t>嚴重特殊傳染性肺炎防治居家檢疫服務措施所需經費</t>
  </si>
  <si>
    <t xml:space="preserve">      一工區：</t>
  </si>
  <si>
    <r>
      <t xml:space="preserve">　 </t>
    </r>
    <r>
      <rPr>
        <sz val="20"/>
        <rFont val="標楷體"/>
        <family val="4"/>
      </rPr>
      <t>公共工程(養工處)</t>
    </r>
  </si>
  <si>
    <t>第二次撥款</t>
  </si>
  <si>
    <t>續擴:鎮東二路16-1至16-7號</t>
  </si>
  <si>
    <t>自強一路4巷</t>
  </si>
  <si>
    <t>五甲聯合辦公大樓電梯汰舊換新案</t>
  </si>
  <si>
    <t>社區營造三期及村落文化發展計畫-社區營造點徵選補助計畫</t>
  </si>
  <si>
    <t>林森路60巷旁道路開闢</t>
  </si>
  <si>
    <t>續擴:文仁街122巷</t>
  </si>
  <si>
    <t>續擴:埤頂里顯惠二巷53號</t>
  </si>
  <si>
    <t>續擴:鎮西里新生街(信義街至忠義街間)</t>
  </si>
  <si>
    <t>續擴:文山里文南街(文東街至八德路)及忠誠里鳳松路450巷282號</t>
  </si>
  <si>
    <t>宗教民俗文化推展系列活動-文昌文化季暨為台灣祈福活動</t>
  </si>
  <si>
    <t>里公務機車</t>
  </si>
  <si>
    <t>違約金</t>
  </si>
  <si>
    <t>海光里建國路一段377巷37弄</t>
  </si>
  <si>
    <t>五甲路東側農業區變更整體開發規劃及配合本市重點開發地區辦理變更都市計畫案</t>
  </si>
  <si>
    <t>疫苗施打工作人員加班費</t>
  </si>
  <si>
    <t>區公所業務</t>
  </si>
  <si>
    <t>公投</t>
  </si>
  <si>
    <t>第三次撥款</t>
  </si>
  <si>
    <t>中元普渡活動</t>
  </si>
  <si>
    <t>瑞興里瑞芳街</t>
  </si>
  <si>
    <t>瑞竹里勝利南路</t>
  </si>
  <si>
    <t>二甲里活動中心增設冷氣空調設備</t>
  </si>
  <si>
    <t>大專青年學生公部門暑期工讀計畫</t>
  </si>
  <si>
    <t>福安二街91巷</t>
  </si>
  <si>
    <t>埤頂里活動中心屋頂修繕工程</t>
  </si>
  <si>
    <t>92萬460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</si>
</sst>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 numFmtId="177" formatCode="_-* #,##0.000_-;\-* #,##0.000_-;_-* &quot;-&quot;??_-;_-@_-"/>
    <numFmt numFmtId="178" formatCode="_-* #,##0.0_-;\-* #,##0.0_-;_-* &quot;-&quot;??_-;_-@_-"/>
    <numFmt numFmtId="179" formatCode="_-* #,##0_-;\-* #,##0_-;_-* &quot;-&quot;??_-;_-@_-"/>
    <numFmt numFmtId="180" formatCode="0.00_ "/>
    <numFmt numFmtId="181" formatCode="0_ "/>
    <numFmt numFmtId="182" formatCode="000"/>
    <numFmt numFmtId="183" formatCode="0.0000"/>
    <numFmt numFmtId="184" formatCode="0.000"/>
    <numFmt numFmtId="185" formatCode="0.0"/>
    <numFmt numFmtId="186" formatCode="_-* #,##0.0000_-;\-* #,##0.0000_-;_-* &quot;-&quot;??_-;_-@_-"/>
    <numFmt numFmtId="187" formatCode="_-* #,##0.00000_-;\-* #,##0.00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00"/>
  </numFmts>
  <fonts count="88">
    <font>
      <sz val="11"/>
      <name val="新細明體"/>
      <family val="1"/>
    </font>
    <font>
      <sz val="10"/>
      <name val="Arial"/>
      <family val="2"/>
    </font>
    <font>
      <sz val="16"/>
      <name val="標楷體"/>
      <family val="4"/>
    </font>
    <font>
      <sz val="24"/>
      <name val="標楷體"/>
      <family val="4"/>
    </font>
    <font>
      <sz val="18"/>
      <name val="標楷體"/>
      <family val="4"/>
    </font>
    <font>
      <b/>
      <sz val="16"/>
      <name val="標楷體"/>
      <family val="4"/>
    </font>
    <font>
      <sz val="9"/>
      <name val="新細明體"/>
      <family val="1"/>
    </font>
    <font>
      <b/>
      <sz val="18"/>
      <name val="標楷體"/>
      <family val="4"/>
    </font>
    <font>
      <sz val="14"/>
      <name val="Arial"/>
      <family val="2"/>
    </font>
    <font>
      <sz val="26"/>
      <name val="標楷體"/>
      <family val="4"/>
    </font>
    <font>
      <sz val="26"/>
      <name val="新細明體"/>
      <family val="1"/>
    </font>
    <font>
      <b/>
      <sz val="26"/>
      <name val="標楷體"/>
      <family val="4"/>
    </font>
    <font>
      <sz val="18"/>
      <name val="新細明體"/>
      <family val="1"/>
    </font>
    <font>
      <sz val="20"/>
      <name val="標楷體"/>
      <family val="4"/>
    </font>
    <font>
      <sz val="20"/>
      <name val="新細明體"/>
      <family val="1"/>
    </font>
    <font>
      <sz val="36"/>
      <name val="標楷體"/>
      <family val="4"/>
    </font>
    <font>
      <sz val="36"/>
      <name val="新細明體"/>
      <family val="1"/>
    </font>
    <font>
      <sz val="12"/>
      <name val="新細明體"/>
      <family val="1"/>
    </font>
    <font>
      <sz val="22"/>
      <name val="標楷體"/>
      <family val="4"/>
    </font>
    <font>
      <b/>
      <sz val="20"/>
      <name val="標楷體"/>
      <family val="4"/>
    </font>
    <font>
      <b/>
      <sz val="22"/>
      <name val="標楷體"/>
      <family val="4"/>
    </font>
    <font>
      <sz val="24"/>
      <name val="新細明體"/>
      <family val="1"/>
    </font>
    <font>
      <sz val="12"/>
      <name val="Arial"/>
      <family val="2"/>
    </font>
    <font>
      <b/>
      <sz val="24"/>
      <name val="標楷體"/>
      <family val="4"/>
    </font>
    <font>
      <b/>
      <sz val="36"/>
      <name val="新細明體"/>
      <family val="1"/>
    </font>
    <font>
      <sz val="12"/>
      <name val="標楷體"/>
      <family val="4"/>
    </font>
    <font>
      <sz val="16"/>
      <name val="Arial"/>
      <family val="2"/>
    </font>
    <font>
      <sz val="18"/>
      <name val="Arial"/>
      <family val="2"/>
    </font>
    <font>
      <sz val="14"/>
      <name val="標楷體"/>
      <family val="4"/>
    </font>
    <font>
      <sz val="9"/>
      <name val="Tahoma"/>
      <family val="2"/>
    </font>
    <font>
      <b/>
      <sz val="9"/>
      <name val="Tahoma"/>
      <family val="2"/>
    </font>
    <font>
      <sz val="9"/>
      <name val="細明體"/>
      <family val="3"/>
    </font>
    <font>
      <sz val="11"/>
      <name val="標楷體"/>
      <family val="4"/>
    </font>
    <font>
      <sz val="8"/>
      <name val="標楷體"/>
      <family val="4"/>
    </font>
    <font>
      <sz val="22"/>
      <name val="Arial"/>
      <family val="2"/>
    </font>
    <font>
      <sz val="12"/>
      <color indexed="8"/>
      <name val="新細明體"/>
      <family val="1"/>
    </font>
    <font>
      <u val="single"/>
      <sz val="11"/>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1"/>
      <color indexed="30"/>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標楷體"/>
      <family val="4"/>
    </font>
    <font>
      <sz val="18"/>
      <color indexed="8"/>
      <name val="標楷體"/>
      <family val="4"/>
    </font>
    <font>
      <sz val="16"/>
      <color indexed="10"/>
      <name val="標楷體"/>
      <family val="4"/>
    </font>
    <font>
      <sz val="16"/>
      <color indexed="30"/>
      <name val="標楷體"/>
      <family val="4"/>
    </font>
    <font>
      <sz val="16"/>
      <color indexed="36"/>
      <name val="標楷體"/>
      <family val="4"/>
    </font>
    <font>
      <sz val="20"/>
      <color indexed="10"/>
      <name val="標楷體"/>
      <family val="4"/>
    </font>
    <font>
      <sz val="16"/>
      <color indexed="13"/>
      <name val="標楷體"/>
      <family val="4"/>
    </font>
    <font>
      <sz val="12"/>
      <color theme="1"/>
      <name val="Calibri"/>
      <family val="1"/>
    </font>
    <font>
      <u val="single"/>
      <sz val="11"/>
      <color theme="11"/>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新細明體"/>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theme="1"/>
      <name val="標楷體"/>
      <family val="4"/>
    </font>
    <font>
      <sz val="18"/>
      <color theme="1"/>
      <name val="標楷體"/>
      <family val="4"/>
    </font>
    <font>
      <sz val="16"/>
      <color rgb="FFFF0000"/>
      <name val="標楷體"/>
      <family val="4"/>
    </font>
    <font>
      <sz val="16"/>
      <color rgb="FF0070C0"/>
      <name val="標楷體"/>
      <family val="4"/>
    </font>
    <font>
      <sz val="16"/>
      <color rgb="FF7030A0"/>
      <name val="標楷體"/>
      <family val="4"/>
    </font>
    <font>
      <sz val="20"/>
      <color rgb="FFFF0000"/>
      <name val="標楷體"/>
      <family val="4"/>
    </font>
    <font>
      <sz val="16"/>
      <color rgb="FFFFFF00"/>
      <name val="標楷體"/>
      <family val="4"/>
    </font>
    <font>
      <b/>
      <sz val="8"/>
      <name val="新細明體"/>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66FFFF"/>
        <bgColor indexed="64"/>
      </patternFill>
    </fill>
    <fill>
      <patternFill patternType="solid">
        <fgColor rgb="FFFFD5FF"/>
        <bgColor indexed="64"/>
      </patternFill>
    </fill>
    <fill>
      <patternFill patternType="solid">
        <fgColor rgb="FFF69EE7"/>
        <bgColor indexed="64"/>
      </patternFill>
    </fill>
    <fill>
      <patternFill patternType="solid">
        <fgColor rgb="FF92D050"/>
        <bgColor indexed="64"/>
      </patternFill>
    </fill>
    <fill>
      <patternFill patternType="solid">
        <fgColor rgb="FF00B0F0"/>
        <bgColor indexed="64"/>
      </patternFill>
    </fill>
    <fill>
      <patternFill patternType="solid">
        <fgColor theme="3" tint="0.7999799847602844"/>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7" fillId="0" borderId="0">
      <alignment vertical="center"/>
      <protection/>
    </xf>
    <xf numFmtId="43" fontId="1" fillId="0" borderId="0" applyFill="0" applyBorder="0" applyAlignment="0" applyProtection="0"/>
    <xf numFmtId="41" fontId="1" fillId="0" borderId="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0" borderId="1" applyNumberFormat="0" applyFill="0" applyAlignment="0" applyProtection="0"/>
    <xf numFmtId="0" fontId="65" fillId="21" borderId="0" applyNumberFormat="0" applyBorder="0" applyAlignment="0" applyProtection="0"/>
    <xf numFmtId="9" fontId="1" fillId="0" borderId="0" applyFill="0" applyBorder="0" applyAlignment="0" applyProtection="0"/>
    <xf numFmtId="0" fontId="66"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7" fillId="0" borderId="3" applyNumberFormat="0" applyFill="0" applyAlignment="0" applyProtection="0"/>
    <xf numFmtId="0" fontId="0" fillId="23" borderId="4"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29">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xf>
    <xf numFmtId="176" fontId="2" fillId="0" borderId="10" xfId="0" applyNumberFormat="1" applyFont="1" applyBorder="1" applyAlignment="1">
      <alignment/>
    </xf>
    <xf numFmtId="0" fontId="0" fillId="0" borderId="10" xfId="0" applyBorder="1" applyAlignment="1">
      <alignment/>
    </xf>
    <xf numFmtId="0" fontId="2" fillId="0" borderId="10" xfId="0" applyFont="1" applyBorder="1" applyAlignment="1">
      <alignment horizontal="left" vertical="center"/>
    </xf>
    <xf numFmtId="49" fontId="2" fillId="0" borderId="10" xfId="0" applyNumberFormat="1" applyFont="1" applyBorder="1" applyAlignment="1">
      <alignment horizontal="left" vertical="top" wrapText="1"/>
    </xf>
    <xf numFmtId="3" fontId="2" fillId="0" borderId="10" xfId="0" applyNumberFormat="1" applyFont="1" applyBorder="1" applyAlignment="1">
      <alignment horizontal="right" vertical="center"/>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xf>
    <xf numFmtId="0" fontId="4"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right" vertical="center"/>
    </xf>
    <xf numFmtId="3" fontId="5" fillId="0" borderId="10" xfId="0" applyNumberFormat="1" applyFont="1" applyBorder="1" applyAlignment="1">
      <alignment/>
    </xf>
    <xf numFmtId="37" fontId="2" fillId="0" borderId="10" xfId="0" applyNumberFormat="1" applyFont="1" applyBorder="1" applyAlignment="1">
      <alignment horizontal="right" vertical="center"/>
    </xf>
    <xf numFmtId="3" fontId="2" fillId="0" borderId="10" xfId="0" applyNumberFormat="1" applyFont="1" applyBorder="1" applyAlignment="1">
      <alignment horizontal="right" vertical="center" wrapText="1"/>
    </xf>
    <xf numFmtId="0" fontId="2" fillId="0" borderId="0" xfId="0" applyFont="1" applyAlignment="1">
      <alignment horizontal="center" vertical="center"/>
    </xf>
    <xf numFmtId="0" fontId="0" fillId="0" borderId="0" xfId="0" applyAlignment="1">
      <alignment horizontal="center" vertical="center"/>
    </xf>
    <xf numFmtId="176" fontId="5" fillId="0" borderId="10" xfId="0" applyNumberFormat="1" applyFont="1" applyBorder="1" applyAlignment="1">
      <alignment/>
    </xf>
    <xf numFmtId="176" fontId="5" fillId="0" borderId="10" xfId="0" applyNumberFormat="1" applyFont="1" applyBorder="1" applyAlignment="1">
      <alignment horizontal="center" vertical="center"/>
    </xf>
    <xf numFmtId="0" fontId="2" fillId="0" borderId="10" xfId="0" applyFont="1" applyBorder="1" applyAlignment="1">
      <alignment/>
    </xf>
    <xf numFmtId="37" fontId="2" fillId="0" borderId="10" xfId="0" applyNumberFormat="1" applyFont="1" applyBorder="1" applyAlignment="1">
      <alignment/>
    </xf>
    <xf numFmtId="3" fontId="2" fillId="0" borderId="0" xfId="0" applyNumberFormat="1" applyFont="1" applyAlignment="1">
      <alignment/>
    </xf>
    <xf numFmtId="0" fontId="2" fillId="0" borderId="0" xfId="0" applyFont="1" applyAlignment="1">
      <alignment horizontal="left" vertical="center"/>
    </xf>
    <xf numFmtId="37" fontId="2" fillId="0" borderId="10" xfId="0" applyNumberFormat="1" applyFont="1" applyBorder="1" applyAlignment="1">
      <alignment horizontal="right" vertical="center" wrapText="1"/>
    </xf>
    <xf numFmtId="49" fontId="2" fillId="0" borderId="10" xfId="0" applyNumberFormat="1" applyFont="1" applyBorder="1" applyAlignment="1">
      <alignment horizontal="left" vertical="top" wrapText="1"/>
    </xf>
    <xf numFmtId="3" fontId="4" fillId="0" borderId="10" xfId="0" applyNumberFormat="1"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2" xfId="0" applyFont="1" applyBorder="1" applyAlignment="1">
      <alignment horizontal="left" vertical="center" wrapText="1"/>
    </xf>
    <xf numFmtId="37" fontId="2" fillId="0" borderId="12" xfId="0" applyNumberFormat="1" applyFont="1" applyBorder="1" applyAlignment="1">
      <alignment horizontal="right" vertical="center"/>
    </xf>
    <xf numFmtId="0" fontId="7" fillId="0" borderId="10" xfId="0" applyFont="1" applyBorder="1" applyAlignment="1">
      <alignment horizontal="left" vertical="center"/>
    </xf>
    <xf numFmtId="37" fontId="2" fillId="0" borderId="0" xfId="0" applyNumberFormat="1" applyFont="1" applyAlignment="1">
      <alignment/>
    </xf>
    <xf numFmtId="179" fontId="2" fillId="0" borderId="0" xfId="0" applyNumberFormat="1" applyFont="1" applyAlignment="1">
      <alignment/>
    </xf>
    <xf numFmtId="0" fontId="2" fillId="0" borderId="10" xfId="0" applyFont="1" applyBorder="1" applyAlignment="1">
      <alignment horizontal="center" vertical="center" wrapText="1"/>
    </xf>
    <xf numFmtId="3" fontId="2" fillId="33" borderId="10" xfId="0" applyNumberFormat="1" applyFont="1" applyFill="1" applyBorder="1" applyAlignment="1">
      <alignment horizontal="right" vertical="center"/>
    </xf>
    <xf numFmtId="0" fontId="2" fillId="33" borderId="10" xfId="0" applyFont="1" applyFill="1" applyBorder="1" applyAlignment="1">
      <alignment horizontal="left" vertical="center" wrapText="1"/>
    </xf>
    <xf numFmtId="3" fontId="2" fillId="0" borderId="10" xfId="0" applyNumberFormat="1" applyFont="1" applyBorder="1" applyAlignment="1">
      <alignment/>
    </xf>
    <xf numFmtId="182" fontId="2" fillId="0" borderId="10" xfId="0" applyNumberFormat="1" applyFont="1" applyBorder="1" applyAlignment="1">
      <alignment horizontal="right" vertical="center"/>
    </xf>
    <xf numFmtId="182" fontId="2" fillId="0" borderId="10" xfId="0" applyNumberFormat="1" applyFont="1" applyBorder="1" applyAlignment="1">
      <alignment vertical="center"/>
    </xf>
    <xf numFmtId="0" fontId="11" fillId="0" borderId="10" xfId="0" applyFont="1" applyBorder="1" applyAlignment="1">
      <alignment/>
    </xf>
    <xf numFmtId="176" fontId="9" fillId="0" borderId="10" xfId="0" applyNumberFormat="1" applyFont="1" applyBorder="1" applyAlignment="1">
      <alignment/>
    </xf>
    <xf numFmtId="0" fontId="10" fillId="0" borderId="10" xfId="0" applyFont="1" applyBorder="1" applyAlignment="1">
      <alignment/>
    </xf>
    <xf numFmtId="0" fontId="9" fillId="0" borderId="10" xfId="0" applyFont="1" applyBorder="1" applyAlignment="1">
      <alignment/>
    </xf>
    <xf numFmtId="0" fontId="9" fillId="0" borderId="10" xfId="0" applyFont="1" applyBorder="1" applyAlignment="1">
      <alignment horizontal="left" vertical="center"/>
    </xf>
    <xf numFmtId="49" fontId="9" fillId="0" borderId="10"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4" fillId="0" borderId="13" xfId="0" applyFont="1" applyBorder="1" applyAlignment="1">
      <alignment horizontal="center" vertical="center"/>
    </xf>
    <xf numFmtId="176" fontId="2" fillId="0" borderId="13" xfId="0" applyNumberFormat="1" applyFont="1" applyBorder="1" applyAlignment="1">
      <alignment/>
    </xf>
    <xf numFmtId="179" fontId="13" fillId="0" borderId="12" xfId="34" applyNumberFormat="1" applyFont="1" applyBorder="1" applyAlignment="1">
      <alignment horizontal="center" vertical="center"/>
    </xf>
    <xf numFmtId="0" fontId="2" fillId="0" borderId="10" xfId="0" applyFont="1" applyBorder="1" applyAlignment="1">
      <alignment vertical="center"/>
    </xf>
    <xf numFmtId="0" fontId="4" fillId="0" borderId="11" xfId="0" applyFont="1" applyBorder="1" applyAlignment="1">
      <alignment horizontal="center" vertical="center"/>
    </xf>
    <xf numFmtId="3" fontId="80" fillId="0" borderId="12" xfId="0" applyNumberFormat="1" applyFont="1" applyBorder="1" applyAlignment="1">
      <alignment horizontal="right" vertical="center"/>
    </xf>
    <xf numFmtId="179" fontId="4" fillId="0" borderId="12" xfId="34" applyNumberFormat="1" applyFont="1" applyBorder="1" applyAlignment="1">
      <alignment horizontal="right" vertical="center"/>
    </xf>
    <xf numFmtId="0" fontId="5" fillId="0" borderId="13" xfId="0" applyFont="1" applyBorder="1" applyAlignment="1">
      <alignment/>
    </xf>
    <xf numFmtId="0" fontId="2" fillId="0" borderId="12" xfId="0" applyFont="1" applyBorder="1" applyAlignment="1">
      <alignment/>
    </xf>
    <xf numFmtId="0" fontId="2" fillId="0" borderId="12" xfId="0" applyFont="1" applyBorder="1" applyAlignment="1">
      <alignment horizontal="center" vertical="center"/>
    </xf>
    <xf numFmtId="0" fontId="81" fillId="0" borderId="14" xfId="33" applyFont="1" applyBorder="1" applyAlignment="1">
      <alignment horizontal="center" vertical="center"/>
      <protection/>
    </xf>
    <xf numFmtId="0" fontId="80" fillId="0" borderId="12" xfId="33" applyFont="1" applyBorder="1" applyAlignment="1">
      <alignment horizontal="center" vertical="center"/>
      <protection/>
    </xf>
    <xf numFmtId="0" fontId="80" fillId="0" borderId="15" xfId="33" applyFont="1" applyBorder="1" applyAlignment="1">
      <alignment horizontal="center" vertical="center"/>
      <protection/>
    </xf>
    <xf numFmtId="3" fontId="5"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7" fontId="2" fillId="0" borderId="10" xfId="0" applyNumberFormat="1" applyFont="1" applyBorder="1" applyAlignment="1">
      <alignment horizontal="center" vertical="center"/>
    </xf>
    <xf numFmtId="182" fontId="5" fillId="0" borderId="10" xfId="0" applyNumberFormat="1" applyFont="1" applyBorder="1" applyAlignment="1">
      <alignment horizontal="center" vertical="center"/>
    </xf>
    <xf numFmtId="3" fontId="2" fillId="0" borderId="0" xfId="0" applyNumberFormat="1" applyFont="1" applyAlignment="1">
      <alignment horizontal="center" vertical="center"/>
    </xf>
    <xf numFmtId="182" fontId="7" fillId="0" borderId="10" xfId="0" applyNumberFormat="1" applyFont="1" applyBorder="1" applyAlignment="1">
      <alignment horizontal="center" vertical="center"/>
    </xf>
    <xf numFmtId="182" fontId="19" fillId="0" borderId="10"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0"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17" xfId="0" applyNumberFormat="1" applyFont="1" applyBorder="1" applyAlignment="1">
      <alignment horizontal="center" vertical="center"/>
    </xf>
    <xf numFmtId="0" fontId="5" fillId="0" borderId="10" xfId="0" applyFont="1" applyBorder="1" applyAlignment="1">
      <alignment horizontal="right"/>
    </xf>
    <xf numFmtId="3" fontId="5" fillId="0" borderId="10" xfId="0" applyNumberFormat="1" applyFont="1" applyBorder="1" applyAlignment="1">
      <alignment horizontal="right"/>
    </xf>
    <xf numFmtId="182" fontId="5" fillId="33" borderId="10" xfId="0" applyNumberFormat="1" applyFont="1" applyFill="1" applyBorder="1" applyAlignment="1">
      <alignment horizontal="center" vertical="center"/>
    </xf>
    <xf numFmtId="3" fontId="7" fillId="0" borderId="10" xfId="0" applyNumberFormat="1" applyFont="1" applyBorder="1" applyAlignment="1">
      <alignment horizontal="left" vertical="center"/>
    </xf>
    <xf numFmtId="182" fontId="20" fillId="0" borderId="10" xfId="0" applyNumberFormat="1" applyFont="1" applyBorder="1" applyAlignment="1">
      <alignment horizontal="center" vertical="center"/>
    </xf>
    <xf numFmtId="0" fontId="2" fillId="34" borderId="0" xfId="0" applyFont="1" applyFill="1" applyAlignment="1">
      <alignment horizontal="center" vertical="center"/>
    </xf>
    <xf numFmtId="179" fontId="8" fillId="34" borderId="0" xfId="34" applyNumberFormat="1" applyFont="1" applyFill="1" applyAlignment="1">
      <alignment/>
    </xf>
    <xf numFmtId="179" fontId="2" fillId="34" borderId="0" xfId="0" applyNumberFormat="1" applyFont="1" applyFill="1" applyAlignment="1">
      <alignment/>
    </xf>
    <xf numFmtId="0" fontId="2" fillId="0" borderId="0" xfId="0" applyFont="1" applyBorder="1" applyAlignment="1">
      <alignment horizontal="right" vertical="center"/>
    </xf>
    <xf numFmtId="0" fontId="81" fillId="0" borderId="0" xfId="33" applyFont="1" applyBorder="1" applyAlignment="1">
      <alignment horizontal="center" vertical="center"/>
      <protection/>
    </xf>
    <xf numFmtId="179" fontId="4" fillId="0" borderId="0" xfId="34" applyNumberFormat="1" applyFont="1" applyBorder="1" applyAlignment="1">
      <alignment horizontal="right" vertical="center"/>
    </xf>
    <xf numFmtId="182" fontId="18" fillId="0" borderId="0" xfId="0" applyNumberFormat="1" applyFont="1" applyBorder="1" applyAlignment="1">
      <alignment horizontal="center"/>
    </xf>
    <xf numFmtId="0" fontId="81" fillId="0" borderId="18" xfId="33" applyFont="1" applyBorder="1" applyAlignment="1">
      <alignment horizontal="center" vertical="center"/>
      <protection/>
    </xf>
    <xf numFmtId="179" fontId="4" fillId="0" borderId="19" xfId="34" applyNumberFormat="1" applyFont="1" applyBorder="1" applyAlignment="1">
      <alignment horizontal="right" vertical="center"/>
    </xf>
    <xf numFmtId="0" fontId="81" fillId="0" borderId="12" xfId="33" applyFont="1" applyBorder="1" applyAlignment="1">
      <alignment horizontal="center" vertical="center"/>
      <protection/>
    </xf>
    <xf numFmtId="0" fontId="2" fillId="35" borderId="0" xfId="0" applyFont="1" applyFill="1" applyAlignment="1">
      <alignment horizontal="center" vertical="center"/>
    </xf>
    <xf numFmtId="182" fontId="20" fillId="0" borderId="12" xfId="0" applyNumberFormat="1" applyFont="1" applyBorder="1" applyAlignment="1">
      <alignment horizontal="center"/>
    </xf>
    <xf numFmtId="182" fontId="20" fillId="0" borderId="19" xfId="0" applyNumberFormat="1" applyFont="1" applyBorder="1" applyAlignment="1">
      <alignment horizontal="center"/>
    </xf>
    <xf numFmtId="0" fontId="2" fillId="33" borderId="10" xfId="0" applyFont="1" applyFill="1" applyBorder="1" applyAlignment="1">
      <alignment horizontal="left" vertical="center"/>
    </xf>
    <xf numFmtId="182" fontId="23" fillId="0" borderId="13" xfId="0" applyNumberFormat="1" applyFont="1" applyBorder="1" applyAlignment="1">
      <alignment horizontal="center" vertical="center"/>
    </xf>
    <xf numFmtId="0" fontId="2" fillId="0" borderId="11" xfId="0" applyFont="1" applyBorder="1" applyAlignment="1">
      <alignment horizontal="left" vertical="center"/>
    </xf>
    <xf numFmtId="0" fontId="2" fillId="0" borderId="20" xfId="0" applyFont="1" applyBorder="1" applyAlignment="1">
      <alignment horizontal="left" vertical="center" wrapText="1"/>
    </xf>
    <xf numFmtId="37" fontId="2" fillId="0" borderId="19" xfId="0" applyNumberFormat="1" applyFont="1" applyBorder="1" applyAlignment="1">
      <alignment horizontal="right" vertical="center"/>
    </xf>
    <xf numFmtId="182" fontId="23" fillId="0" borderId="21" xfId="0" applyNumberFormat="1" applyFont="1" applyBorder="1" applyAlignment="1">
      <alignment horizontal="center" vertical="center"/>
    </xf>
    <xf numFmtId="3" fontId="2" fillId="0" borderId="11" xfId="0" applyNumberFormat="1" applyFont="1" applyBorder="1" applyAlignment="1">
      <alignment horizontal="right" vertical="center"/>
    </xf>
    <xf numFmtId="0" fontId="2" fillId="0" borderId="12" xfId="0" applyFont="1" applyBorder="1" applyAlignment="1">
      <alignment horizontal="left" vertical="center"/>
    </xf>
    <xf numFmtId="182" fontId="23" fillId="0" borderId="12" xfId="0" applyNumberFormat="1" applyFont="1" applyBorder="1" applyAlignment="1">
      <alignment horizontal="center" vertical="center"/>
    </xf>
    <xf numFmtId="3" fontId="2" fillId="0" borderId="12" xfId="0" applyNumberFormat="1" applyFont="1" applyBorder="1" applyAlignment="1">
      <alignment horizontal="right" vertical="center"/>
    </xf>
    <xf numFmtId="0" fontId="2" fillId="0" borderId="11" xfId="0" applyFont="1" applyBorder="1" applyAlignment="1">
      <alignment/>
    </xf>
    <xf numFmtId="0" fontId="2" fillId="36" borderId="11" xfId="0" applyFont="1" applyFill="1" applyBorder="1" applyAlignment="1">
      <alignment vertical="center"/>
    </xf>
    <xf numFmtId="3" fontId="2" fillId="36" borderId="11" xfId="0" applyNumberFormat="1" applyFont="1" applyFill="1" applyBorder="1" applyAlignment="1">
      <alignment/>
    </xf>
    <xf numFmtId="182" fontId="20" fillId="36" borderId="11" xfId="0" applyNumberFormat="1" applyFont="1" applyFill="1" applyBorder="1" applyAlignment="1">
      <alignment horizontal="center"/>
    </xf>
    <xf numFmtId="179" fontId="13" fillId="36" borderId="12" xfId="34" applyNumberFormat="1" applyFont="1" applyFill="1" applyBorder="1" applyAlignment="1">
      <alignment horizontal="center" vertical="center"/>
    </xf>
    <xf numFmtId="179" fontId="13" fillId="36" borderId="19" xfId="34" applyNumberFormat="1" applyFont="1" applyFill="1" applyBorder="1" applyAlignment="1">
      <alignment horizontal="center" vertical="center"/>
    </xf>
    <xf numFmtId="0" fontId="2" fillId="13" borderId="12" xfId="0" applyFont="1" applyFill="1" applyBorder="1" applyAlignment="1">
      <alignment vertical="center"/>
    </xf>
    <xf numFmtId="3" fontId="2" fillId="13" borderId="12" xfId="0" applyNumberFormat="1" applyFont="1" applyFill="1" applyBorder="1" applyAlignment="1">
      <alignment/>
    </xf>
    <xf numFmtId="182" fontId="20" fillId="13" borderId="12" xfId="0" applyNumberFormat="1" applyFont="1" applyFill="1" applyBorder="1" applyAlignment="1">
      <alignment horizontal="center"/>
    </xf>
    <xf numFmtId="179" fontId="13" fillId="13" borderId="12" xfId="34" applyNumberFormat="1" applyFont="1" applyFill="1" applyBorder="1" applyAlignment="1">
      <alignment horizontal="center" vertical="center"/>
    </xf>
    <xf numFmtId="182" fontId="24" fillId="0" borderId="10" xfId="0" applyNumberFormat="1" applyFont="1" applyBorder="1" applyAlignment="1">
      <alignment horizontal="center" vertical="top" wrapText="1"/>
    </xf>
    <xf numFmtId="182" fontId="9" fillId="0" borderId="10" xfId="0" applyNumberFormat="1" applyFont="1" applyBorder="1" applyAlignment="1">
      <alignment horizontal="center" vertical="center"/>
    </xf>
    <xf numFmtId="182" fontId="9" fillId="0" borderId="11" xfId="0" applyNumberFormat="1" applyFont="1" applyBorder="1" applyAlignment="1">
      <alignment horizontal="center" vertical="center"/>
    </xf>
    <xf numFmtId="182" fontId="9" fillId="0" borderId="12" xfId="0" applyNumberFormat="1" applyFont="1" applyBorder="1" applyAlignment="1">
      <alignment horizontal="center" vertical="center"/>
    </xf>
    <xf numFmtId="0" fontId="2" fillId="35" borderId="0" xfId="0" applyFont="1" applyFill="1" applyAlignment="1">
      <alignment horizontal="center" vertical="center"/>
    </xf>
    <xf numFmtId="179" fontId="13" fillId="33" borderId="12" xfId="34" applyNumberFormat="1" applyFont="1" applyFill="1" applyBorder="1" applyAlignment="1">
      <alignment horizontal="center" vertical="center"/>
    </xf>
    <xf numFmtId="0" fontId="2" fillId="36" borderId="12" xfId="0" applyFont="1" applyFill="1" applyBorder="1" applyAlignment="1">
      <alignment vertical="center"/>
    </xf>
    <xf numFmtId="3" fontId="2" fillId="36" borderId="12" xfId="0" applyNumberFormat="1" applyFont="1" applyFill="1" applyBorder="1" applyAlignment="1">
      <alignment/>
    </xf>
    <xf numFmtId="182" fontId="20" fillId="36" borderId="12" xfId="0" applyNumberFormat="1" applyFont="1" applyFill="1" applyBorder="1" applyAlignment="1">
      <alignment horizontal="center"/>
    </xf>
    <xf numFmtId="3" fontId="2" fillId="0" borderId="12" xfId="0" applyNumberFormat="1" applyFont="1" applyBorder="1" applyAlignment="1">
      <alignment horizontal="center" vertical="center"/>
    </xf>
    <xf numFmtId="37" fontId="2" fillId="0" borderId="12" xfId="0" applyNumberFormat="1" applyFont="1" applyBorder="1" applyAlignment="1">
      <alignment horizontal="center" vertical="center"/>
    </xf>
    <xf numFmtId="0" fontId="9" fillId="0" borderId="10" xfId="0" applyNumberFormat="1" applyFont="1" applyBorder="1" applyAlignment="1">
      <alignment horizontal="left" vertical="top" wrapText="1"/>
    </xf>
    <xf numFmtId="3" fontId="9" fillId="0" borderId="10" xfId="0" applyNumberFormat="1" applyFont="1" applyBorder="1" applyAlignment="1">
      <alignment horizontal="center" vertical="center" wrapText="1"/>
    </xf>
    <xf numFmtId="3" fontId="9" fillId="0" borderId="10" xfId="0" applyNumberFormat="1" applyFont="1" applyBorder="1" applyAlignment="1">
      <alignment horizontal="right" vertical="center" wrapText="1"/>
    </xf>
    <xf numFmtId="0" fontId="2" fillId="0" borderId="13" xfId="0" applyFont="1" applyBorder="1" applyAlignment="1">
      <alignment horizontal="right" vertical="center"/>
    </xf>
    <xf numFmtId="0" fontId="2" fillId="37" borderId="10" xfId="0" applyFont="1" applyFill="1" applyBorder="1" applyAlignment="1">
      <alignment horizontal="left" vertical="center" wrapText="1"/>
    </xf>
    <xf numFmtId="37" fontId="2" fillId="37" borderId="10" xfId="0" applyNumberFormat="1" applyFont="1" applyFill="1" applyBorder="1" applyAlignment="1">
      <alignment horizontal="right" vertical="center"/>
    </xf>
    <xf numFmtId="182" fontId="23" fillId="37" borderId="10" xfId="0" applyNumberFormat="1" applyFont="1" applyFill="1" applyBorder="1" applyAlignment="1">
      <alignment horizontal="center" vertical="center"/>
    </xf>
    <xf numFmtId="3" fontId="2" fillId="37" borderId="10" xfId="0" applyNumberFormat="1" applyFont="1" applyFill="1" applyBorder="1" applyAlignment="1">
      <alignment horizontal="right" vertical="center"/>
    </xf>
    <xf numFmtId="0" fontId="2" fillId="0" borderId="0" xfId="0" applyFont="1" applyBorder="1" applyAlignment="1">
      <alignment/>
    </xf>
    <xf numFmtId="0" fontId="2" fillId="38" borderId="12" xfId="0" applyFont="1" applyFill="1" applyBorder="1" applyAlignment="1">
      <alignment vertical="center"/>
    </xf>
    <xf numFmtId="3" fontId="2" fillId="38" borderId="12" xfId="0" applyNumberFormat="1" applyFont="1" applyFill="1" applyBorder="1" applyAlignment="1">
      <alignment/>
    </xf>
    <xf numFmtId="182" fontId="20" fillId="38" borderId="12" xfId="0" applyNumberFormat="1" applyFont="1" applyFill="1" applyBorder="1" applyAlignment="1">
      <alignment horizontal="center"/>
    </xf>
    <xf numFmtId="179" fontId="13" fillId="38" borderId="12" xfId="34" applyNumberFormat="1" applyFont="1" applyFill="1" applyBorder="1" applyAlignment="1">
      <alignment horizontal="center" vertical="center"/>
    </xf>
    <xf numFmtId="0" fontId="25" fillId="0" borderId="10" xfId="0" applyFont="1" applyBorder="1" applyAlignment="1">
      <alignment horizontal="left" vertical="center" wrapText="1"/>
    </xf>
    <xf numFmtId="0" fontId="14" fillId="0" borderId="0" xfId="0" applyFont="1" applyBorder="1" applyAlignment="1">
      <alignment horizontal="center" vertical="center"/>
    </xf>
    <xf numFmtId="179" fontId="13" fillId="0" borderId="0" xfId="34" applyNumberFormat="1" applyFont="1" applyBorder="1" applyAlignment="1">
      <alignment horizontal="center" vertical="center"/>
    </xf>
    <xf numFmtId="3" fontId="2" fillId="39" borderId="12" xfId="0" applyNumberFormat="1" applyFont="1" applyFill="1" applyBorder="1" applyAlignment="1">
      <alignment/>
    </xf>
    <xf numFmtId="182" fontId="20" fillId="39" borderId="12" xfId="0" applyNumberFormat="1" applyFont="1" applyFill="1" applyBorder="1" applyAlignment="1">
      <alignment horizontal="center"/>
    </xf>
    <xf numFmtId="179" fontId="13" fillId="39" borderId="12" xfId="34" applyNumberFormat="1" applyFont="1" applyFill="1" applyBorder="1" applyAlignment="1">
      <alignment horizontal="center" vertical="center"/>
    </xf>
    <xf numFmtId="0" fontId="2" fillId="35" borderId="0" xfId="0" applyFont="1" applyFill="1" applyAlignment="1">
      <alignment horizontal="center" vertical="center"/>
    </xf>
    <xf numFmtId="0" fontId="2" fillId="40" borderId="10" xfId="0" applyFont="1" applyFill="1" applyBorder="1" applyAlignment="1">
      <alignment vertical="center"/>
    </xf>
    <xf numFmtId="3" fontId="2" fillId="40" borderId="10" xfId="0" applyNumberFormat="1" applyFont="1" applyFill="1" applyBorder="1" applyAlignment="1">
      <alignment/>
    </xf>
    <xf numFmtId="182" fontId="20" fillId="40" borderId="10" xfId="0" applyNumberFormat="1" applyFont="1" applyFill="1" applyBorder="1" applyAlignment="1">
      <alignment horizontal="center"/>
    </xf>
    <xf numFmtId="179" fontId="13" fillId="40" borderId="12" xfId="34" applyNumberFormat="1" applyFont="1" applyFill="1" applyBorder="1" applyAlignment="1">
      <alignment horizontal="center" vertical="center"/>
    </xf>
    <xf numFmtId="0" fontId="2" fillId="33" borderId="12" xfId="0" applyFont="1" applyFill="1" applyBorder="1" applyAlignment="1">
      <alignment vertical="center"/>
    </xf>
    <xf numFmtId="3" fontId="2" fillId="33" borderId="12" xfId="0" applyNumberFormat="1" applyFont="1" applyFill="1" applyBorder="1" applyAlignment="1">
      <alignment/>
    </xf>
    <xf numFmtId="182" fontId="20" fillId="33" borderId="12" xfId="0" applyNumberFormat="1" applyFont="1" applyFill="1" applyBorder="1" applyAlignment="1">
      <alignment horizontal="center"/>
    </xf>
    <xf numFmtId="179" fontId="26" fillId="35" borderId="0" xfId="34" applyNumberFormat="1" applyFont="1" applyFill="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3" borderId="0" xfId="0" applyFont="1" applyFill="1" applyAlignment="1">
      <alignment horizontal="center" vertical="center"/>
    </xf>
    <xf numFmtId="0" fontId="2" fillId="34" borderId="24" xfId="0" applyFont="1" applyFill="1" applyBorder="1" applyAlignment="1">
      <alignment horizontal="center" vertical="center"/>
    </xf>
    <xf numFmtId="0" fontId="2" fillId="34" borderId="20" xfId="0" applyFont="1" applyFill="1" applyBorder="1" applyAlignment="1">
      <alignment horizontal="center" vertical="center"/>
    </xf>
    <xf numFmtId="179" fontId="27" fillId="34" borderId="0" xfId="34" applyNumberFormat="1" applyFont="1" applyFill="1" applyAlignment="1">
      <alignment/>
    </xf>
    <xf numFmtId="182" fontId="23" fillId="0" borderId="10" xfId="0" applyNumberFormat="1" applyFont="1" applyBorder="1" applyAlignment="1">
      <alignment horizontal="center" vertical="center"/>
    </xf>
    <xf numFmtId="0" fontId="2" fillId="19" borderId="11" xfId="0" applyFont="1" applyFill="1" applyBorder="1" applyAlignment="1">
      <alignment horizontal="left" vertical="center" wrapText="1"/>
    </xf>
    <xf numFmtId="37" fontId="2" fillId="19" borderId="11" xfId="0" applyNumberFormat="1" applyFont="1" applyFill="1" applyBorder="1" applyAlignment="1">
      <alignment horizontal="right" vertical="center"/>
    </xf>
    <xf numFmtId="182" fontId="23" fillId="19" borderId="13" xfId="0" applyNumberFormat="1" applyFont="1" applyFill="1" applyBorder="1" applyAlignment="1">
      <alignment horizontal="center" vertical="center"/>
    </xf>
    <xf numFmtId="3" fontId="2" fillId="19" borderId="10" xfId="0" applyNumberFormat="1" applyFont="1" applyFill="1" applyBorder="1" applyAlignment="1">
      <alignment horizontal="right" vertical="center"/>
    </xf>
    <xf numFmtId="0" fontId="2" fillId="19" borderId="10" xfId="0" applyFont="1" applyFill="1" applyBorder="1" applyAlignment="1">
      <alignment horizontal="left" vertical="center" wrapText="1"/>
    </xf>
    <xf numFmtId="37" fontId="2" fillId="19" borderId="10" xfId="0" applyNumberFormat="1" applyFont="1" applyFill="1" applyBorder="1" applyAlignment="1">
      <alignment horizontal="right" vertical="center"/>
    </xf>
    <xf numFmtId="0" fontId="80" fillId="33" borderId="12" xfId="33" applyFont="1" applyFill="1" applyBorder="1" applyAlignment="1">
      <alignment horizontal="center" vertical="center"/>
      <protection/>
    </xf>
    <xf numFmtId="3" fontId="80" fillId="33" borderId="12" xfId="0" applyNumberFormat="1" applyFont="1" applyFill="1" applyBorder="1" applyAlignment="1">
      <alignment horizontal="right" vertical="center"/>
    </xf>
    <xf numFmtId="182" fontId="9" fillId="33" borderId="10" xfId="0" applyNumberFormat="1" applyFont="1" applyFill="1" applyBorder="1" applyAlignment="1">
      <alignment horizontal="center" vertical="center"/>
    </xf>
    <xf numFmtId="0" fontId="4" fillId="0" borderId="10" xfId="0" applyFont="1" applyBorder="1" applyAlignment="1">
      <alignment horizontal="left" vertical="center"/>
    </xf>
    <xf numFmtId="3" fontId="2" fillId="0" borderId="10" xfId="0" applyNumberFormat="1" applyFont="1" applyBorder="1" applyAlignment="1">
      <alignment horizontal="left" vertical="center"/>
    </xf>
    <xf numFmtId="0" fontId="82" fillId="39" borderId="12" xfId="0" applyFont="1" applyFill="1" applyBorder="1" applyAlignment="1">
      <alignment vertical="center"/>
    </xf>
    <xf numFmtId="0" fontId="28" fillId="0" borderId="10" xfId="0" applyFont="1" applyBorder="1" applyAlignment="1">
      <alignment horizontal="left" vertical="center" wrapText="1"/>
    </xf>
    <xf numFmtId="3" fontId="82" fillId="33" borderId="12" xfId="0" applyNumberFormat="1" applyFont="1" applyFill="1" applyBorder="1" applyAlignment="1">
      <alignment/>
    </xf>
    <xf numFmtId="0" fontId="32" fillId="0" borderId="10" xfId="0" applyFont="1" applyBorder="1" applyAlignment="1">
      <alignment horizontal="left" vertical="center"/>
    </xf>
    <xf numFmtId="0" fontId="33" fillId="0" borderId="10" xfId="0" applyFont="1" applyBorder="1" applyAlignment="1">
      <alignment horizontal="left" vertical="center" wrapText="1"/>
    </xf>
    <xf numFmtId="3" fontId="32" fillId="0" borderId="10" xfId="0" applyNumberFormat="1" applyFont="1" applyBorder="1" applyAlignment="1">
      <alignment horizontal="center" vertical="center"/>
    </xf>
    <xf numFmtId="3" fontId="2" fillId="33" borderId="10" xfId="0" applyNumberFormat="1" applyFont="1" applyFill="1" applyBorder="1" applyAlignment="1">
      <alignment/>
    </xf>
    <xf numFmtId="0" fontId="4" fillId="0" borderId="0" xfId="0" applyFont="1" applyBorder="1" applyAlignment="1">
      <alignment horizontal="left" vertical="center"/>
    </xf>
    <xf numFmtId="3" fontId="2" fillId="2" borderId="10" xfId="0" applyNumberFormat="1" applyFont="1" applyFill="1" applyBorder="1" applyAlignment="1">
      <alignment/>
    </xf>
    <xf numFmtId="3" fontId="4" fillId="2" borderId="12" xfId="0" applyNumberFormat="1" applyFont="1" applyFill="1" applyBorder="1" applyAlignment="1">
      <alignment horizontal="center"/>
    </xf>
    <xf numFmtId="0" fontId="2" fillId="2" borderId="10" xfId="0" applyFont="1" applyFill="1" applyBorder="1" applyAlignment="1">
      <alignment vertical="center"/>
    </xf>
    <xf numFmtId="182" fontId="20" fillId="2" borderId="10" xfId="0" applyNumberFormat="1" applyFont="1" applyFill="1" applyBorder="1" applyAlignment="1">
      <alignment horizontal="center"/>
    </xf>
    <xf numFmtId="0" fontId="2" fillId="2" borderId="12" xfId="0" applyFont="1" applyFill="1" applyBorder="1" applyAlignment="1">
      <alignment vertical="center"/>
    </xf>
    <xf numFmtId="3" fontId="2" fillId="2" borderId="12" xfId="0" applyNumberFormat="1" applyFont="1" applyFill="1" applyBorder="1" applyAlignment="1">
      <alignment/>
    </xf>
    <xf numFmtId="182" fontId="20" fillId="2" borderId="12" xfId="0" applyNumberFormat="1" applyFont="1" applyFill="1" applyBorder="1" applyAlignment="1">
      <alignment horizontal="center"/>
    </xf>
    <xf numFmtId="182" fontId="20" fillId="41" borderId="12" xfId="0" applyNumberFormat="1" applyFont="1" applyFill="1" applyBorder="1" applyAlignment="1">
      <alignment horizontal="center"/>
    </xf>
    <xf numFmtId="0" fontId="83" fillId="39" borderId="12" xfId="0" applyFont="1" applyFill="1" applyBorder="1" applyAlignment="1">
      <alignment vertical="center"/>
    </xf>
    <xf numFmtId="0" fontId="2" fillId="40" borderId="11" xfId="0" applyFont="1" applyFill="1" applyBorder="1" applyAlignment="1">
      <alignment vertical="center"/>
    </xf>
    <xf numFmtId="3" fontId="2" fillId="40" borderId="11" xfId="0" applyNumberFormat="1" applyFont="1" applyFill="1" applyBorder="1" applyAlignment="1">
      <alignment/>
    </xf>
    <xf numFmtId="182" fontId="20" fillId="40" borderId="11" xfId="0" applyNumberFormat="1" applyFont="1" applyFill="1" applyBorder="1" applyAlignment="1">
      <alignment horizontal="center"/>
    </xf>
    <xf numFmtId="179" fontId="13" fillId="40" borderId="19" xfId="34" applyNumberFormat="1" applyFont="1" applyFill="1" applyBorder="1" applyAlignment="1">
      <alignment horizontal="center" vertical="center"/>
    </xf>
    <xf numFmtId="179" fontId="34" fillId="0" borderId="0" xfId="34" applyNumberFormat="1" applyFont="1" applyAlignment="1">
      <alignment/>
    </xf>
    <xf numFmtId="3" fontId="4" fillId="40" borderId="10" xfId="0" applyNumberFormat="1" applyFont="1" applyFill="1" applyBorder="1" applyAlignment="1">
      <alignment horizontal="center" vertical="center"/>
    </xf>
    <xf numFmtId="182" fontId="20" fillId="40" borderId="10" xfId="0" applyNumberFormat="1" applyFont="1" applyFill="1" applyBorder="1" applyAlignment="1">
      <alignment horizontal="center" vertical="center"/>
    </xf>
    <xf numFmtId="0" fontId="2" fillId="35" borderId="0" xfId="0" applyFont="1" applyFill="1" applyAlignment="1">
      <alignment horizontal="center" vertical="center"/>
    </xf>
    <xf numFmtId="0" fontId="0" fillId="35" borderId="0" xfId="0" applyFill="1" applyAlignment="1">
      <alignment horizontal="center" vertical="center"/>
    </xf>
    <xf numFmtId="0" fontId="84" fillId="39" borderId="12" xfId="0" applyFont="1" applyFill="1" applyBorder="1" applyAlignment="1">
      <alignment vertical="center"/>
    </xf>
    <xf numFmtId="179" fontId="2" fillId="35" borderId="0" xfId="0" applyNumberFormat="1" applyFont="1" applyFill="1" applyAlignment="1">
      <alignment horizontal="center" vertical="center"/>
    </xf>
    <xf numFmtId="0" fontId="82" fillId="40" borderId="10" xfId="0" applyFont="1" applyFill="1" applyBorder="1" applyAlignment="1">
      <alignment vertical="center"/>
    </xf>
    <xf numFmtId="179" fontId="85" fillId="40" borderId="12" xfId="34" applyNumberFormat="1" applyFont="1" applyFill="1" applyBorder="1" applyAlignment="1">
      <alignment horizontal="center" vertical="center"/>
    </xf>
    <xf numFmtId="0" fontId="86" fillId="40" borderId="10" xfId="0" applyFont="1" applyFill="1" applyBorder="1" applyAlignment="1">
      <alignment vertical="center"/>
    </xf>
    <xf numFmtId="0" fontId="15" fillId="0" borderId="25" xfId="0" applyFont="1" applyBorder="1" applyAlignment="1">
      <alignment horizontal="center" vertical="center"/>
    </xf>
    <xf numFmtId="0" fontId="16" fillId="0" borderId="25" xfId="0" applyFont="1" applyBorder="1" applyAlignment="1">
      <alignment/>
    </xf>
    <xf numFmtId="0" fontId="2"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3" fillId="0" borderId="25" xfId="0" applyFont="1" applyBorder="1" applyAlignment="1">
      <alignment horizontal="center" vertical="center"/>
    </xf>
    <xf numFmtId="0" fontId="0" fillId="0" borderId="25" xfId="0" applyBorder="1" applyAlignment="1">
      <alignment/>
    </xf>
    <xf numFmtId="0" fontId="4" fillId="0" borderId="10" xfId="0" applyFont="1" applyBorder="1" applyAlignment="1">
      <alignment horizontal="center" vertical="center"/>
    </xf>
    <xf numFmtId="0" fontId="9" fillId="0" borderId="25" xfId="0" applyNumberFormat="1" applyFont="1" applyBorder="1" applyAlignment="1">
      <alignment horizontal="center" vertical="center"/>
    </xf>
    <xf numFmtId="0" fontId="10" fillId="0" borderId="25" xfId="0" applyFont="1" applyBorder="1" applyAlignment="1">
      <alignment/>
    </xf>
    <xf numFmtId="0" fontId="18" fillId="0" borderId="0"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Alignment="1">
      <alignment/>
    </xf>
    <xf numFmtId="0" fontId="3" fillId="0" borderId="0" xfId="0" applyFont="1" applyBorder="1" applyAlignment="1">
      <alignment horizontal="center" vertical="center"/>
    </xf>
    <xf numFmtId="0" fontId="21"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25" xfId="0" applyFont="1" applyBorder="1" applyAlignment="1">
      <alignment vertical="center"/>
    </xf>
    <xf numFmtId="0" fontId="2" fillId="0" borderId="14" xfId="0" applyFont="1"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xf>
    <xf numFmtId="0" fontId="13" fillId="0" borderId="12" xfId="0" applyFont="1" applyBorder="1" applyAlignment="1">
      <alignment horizontal="center" vertical="center"/>
    </xf>
    <xf numFmtId="0" fontId="0" fillId="0" borderId="12" xfId="0" applyBorder="1" applyAlignment="1">
      <alignment horizontal="center" vertical="center"/>
    </xf>
    <xf numFmtId="0" fontId="2" fillId="35" borderId="0" xfId="0" applyFont="1" applyFill="1" applyAlignment="1">
      <alignment horizontal="center" vertical="center"/>
    </xf>
    <xf numFmtId="0" fontId="0" fillId="35" borderId="0" xfId="0" applyFill="1" applyAlignment="1">
      <alignment horizontal="center" vertical="center"/>
    </xf>
    <xf numFmtId="0" fontId="9" fillId="0" borderId="25" xfId="0" applyFont="1" applyBorder="1" applyAlignment="1">
      <alignment horizontal="center" vertical="center"/>
    </xf>
    <xf numFmtId="0" fontId="4" fillId="0" borderId="10" xfId="0" applyFont="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工作表1">
    <pageSetUpPr fitToPage="1"/>
  </sheetPr>
  <dimension ref="A1:F21"/>
  <sheetViews>
    <sheetView zoomScale="40" zoomScaleNormal="40" zoomScaleSheetLayoutView="40" zoomScalePageLayoutView="0" workbookViewId="0" topLeftCell="A4">
      <selection activeCell="H19" sqref="H18:H19"/>
    </sheetView>
  </sheetViews>
  <sheetFormatPr defaultColWidth="9.7109375" defaultRowHeight="15.75"/>
  <cols>
    <col min="1" max="1" width="58.57421875" style="1" customWidth="1"/>
    <col min="2" max="2" width="36.421875" style="1" customWidth="1"/>
    <col min="3" max="3" width="47.140625" style="1" customWidth="1"/>
    <col min="4" max="4" width="16.57421875" style="1" customWidth="1"/>
    <col min="5" max="5" width="38.28125" style="1" customWidth="1"/>
    <col min="6" max="6" width="36.00390625" style="1" customWidth="1"/>
    <col min="7" max="244" width="9.7109375" style="1" customWidth="1"/>
  </cols>
  <sheetData>
    <row r="1" spans="1:6" ht="65.25" customHeight="1">
      <c r="A1" s="202" t="s">
        <v>114</v>
      </c>
      <c r="B1" s="202"/>
      <c r="C1" s="202"/>
      <c r="D1" s="202"/>
      <c r="E1" s="203"/>
      <c r="F1" s="203"/>
    </row>
    <row r="2" spans="1:6" ht="65.25" customHeight="1">
      <c r="A2" s="206" t="s">
        <v>0</v>
      </c>
      <c r="B2" s="206" t="s">
        <v>1</v>
      </c>
      <c r="C2" s="206" t="s">
        <v>2</v>
      </c>
      <c r="D2" s="206" t="s">
        <v>3</v>
      </c>
      <c r="E2" s="204" t="s">
        <v>395</v>
      </c>
      <c r="F2" s="204" t="s">
        <v>396</v>
      </c>
    </row>
    <row r="3" spans="1:6" ht="65.25" customHeight="1">
      <c r="A3" s="206"/>
      <c r="B3" s="206"/>
      <c r="C3" s="206"/>
      <c r="D3" s="206"/>
      <c r="E3" s="205"/>
      <c r="F3" s="205"/>
    </row>
    <row r="4" spans="1:6" ht="65.25" customHeight="1">
      <c r="A4" s="43" t="s">
        <v>4</v>
      </c>
      <c r="B4" s="43"/>
      <c r="C4" s="44"/>
      <c r="D4" s="45"/>
      <c r="E4" s="46"/>
      <c r="F4" s="46"/>
    </row>
    <row r="5" spans="1:6" ht="65.25" customHeight="1">
      <c r="A5" s="47" t="s">
        <v>5</v>
      </c>
      <c r="B5" s="71">
        <f>SUM(B6:B17)</f>
        <v>103166000</v>
      </c>
      <c r="C5" s="44"/>
      <c r="D5" s="45"/>
      <c r="E5" s="70">
        <f>SUM(E6:E17)</f>
        <v>103166000</v>
      </c>
      <c r="F5" s="71">
        <f>B5-E5</f>
        <v>0</v>
      </c>
    </row>
    <row r="6" spans="1:6" ht="65.25" customHeight="1">
      <c r="A6" s="48" t="s">
        <v>6</v>
      </c>
      <c r="B6" s="126">
        <v>69870400</v>
      </c>
      <c r="C6" s="124" t="s">
        <v>7</v>
      </c>
      <c r="D6" s="113">
        <v>6</v>
      </c>
      <c r="E6" s="125">
        <f>69779363-141322</f>
        <v>69638041</v>
      </c>
      <c r="F6" s="72">
        <f>B6-E6</f>
        <v>232359</v>
      </c>
    </row>
    <row r="7" spans="1:6" ht="65.25" customHeight="1">
      <c r="A7" s="48" t="s">
        <v>8</v>
      </c>
      <c r="B7" s="126">
        <v>3626600</v>
      </c>
      <c r="C7" s="124" t="s">
        <v>9</v>
      </c>
      <c r="D7" s="113">
        <v>7</v>
      </c>
      <c r="E7" s="125">
        <v>3626600</v>
      </c>
      <c r="F7" s="72">
        <f>B7-E7</f>
        <v>0</v>
      </c>
    </row>
    <row r="8" spans="1:6" ht="65.25" customHeight="1">
      <c r="A8" s="48" t="s">
        <v>10</v>
      </c>
      <c r="B8" s="126">
        <v>8650000</v>
      </c>
      <c r="C8" s="124" t="s">
        <v>11</v>
      </c>
      <c r="D8" s="113">
        <v>8</v>
      </c>
      <c r="E8" s="125">
        <v>8650000</v>
      </c>
      <c r="F8" s="72">
        <f aca="true" t="shared" si="0" ref="F8:F17">B8-E8</f>
        <v>0</v>
      </c>
    </row>
    <row r="9" spans="1:6" ht="65.25" customHeight="1">
      <c r="A9" s="48"/>
      <c r="B9" s="126">
        <v>9050000</v>
      </c>
      <c r="C9" s="124" t="s">
        <v>12</v>
      </c>
      <c r="D9" s="113">
        <v>9</v>
      </c>
      <c r="E9" s="125">
        <v>9141037</v>
      </c>
      <c r="F9" s="73">
        <f t="shared" si="0"/>
        <v>-91037</v>
      </c>
    </row>
    <row r="10" spans="1:6" ht="65.25" customHeight="1">
      <c r="A10" s="48" t="s">
        <v>13</v>
      </c>
      <c r="B10" s="126">
        <v>1550000</v>
      </c>
      <c r="C10" s="124" t="s">
        <v>309</v>
      </c>
      <c r="D10" s="113">
        <v>252</v>
      </c>
      <c r="E10" s="125">
        <v>1550000</v>
      </c>
      <c r="F10" s="74">
        <f t="shared" si="0"/>
        <v>0</v>
      </c>
    </row>
    <row r="11" spans="1:6" ht="65.25" customHeight="1">
      <c r="A11" s="48"/>
      <c r="B11" s="126">
        <v>144000</v>
      </c>
      <c r="C11" s="124" t="s">
        <v>113</v>
      </c>
      <c r="D11" s="113">
        <v>253</v>
      </c>
      <c r="E11" s="125">
        <v>144000</v>
      </c>
      <c r="F11" s="72">
        <f>B11-E11</f>
        <v>0</v>
      </c>
    </row>
    <row r="12" spans="1:6" ht="65.25" customHeight="1">
      <c r="A12" s="48" t="s">
        <v>14</v>
      </c>
      <c r="B12" s="126">
        <v>3350000</v>
      </c>
      <c r="C12" s="124" t="s">
        <v>15</v>
      </c>
      <c r="D12" s="113">
        <v>40</v>
      </c>
      <c r="E12" s="125">
        <v>3350000</v>
      </c>
      <c r="F12" s="72">
        <f t="shared" si="0"/>
        <v>0</v>
      </c>
    </row>
    <row r="13" spans="1:6" ht="65.25" customHeight="1">
      <c r="A13" s="48"/>
      <c r="B13" s="126">
        <v>175000</v>
      </c>
      <c r="C13" s="124" t="s">
        <v>310</v>
      </c>
      <c r="D13" s="113">
        <v>254</v>
      </c>
      <c r="E13" s="125">
        <v>175000</v>
      </c>
      <c r="F13" s="72">
        <f t="shared" si="0"/>
        <v>0</v>
      </c>
    </row>
    <row r="14" spans="1:6" ht="65.25" customHeight="1">
      <c r="A14" s="48"/>
      <c r="B14" s="126"/>
      <c r="C14" s="124" t="s">
        <v>451</v>
      </c>
      <c r="D14" s="113">
        <v>482</v>
      </c>
      <c r="E14" s="125">
        <v>141322</v>
      </c>
      <c r="F14" s="72"/>
    </row>
    <row r="15" spans="1:6" ht="65.25" customHeight="1">
      <c r="A15" s="48" t="s">
        <v>16</v>
      </c>
      <c r="B15" s="126">
        <v>4200000</v>
      </c>
      <c r="C15" s="124" t="s">
        <v>17</v>
      </c>
      <c r="D15" s="113">
        <v>251</v>
      </c>
      <c r="E15" s="125">
        <v>4200000</v>
      </c>
      <c r="F15" s="72">
        <f t="shared" si="0"/>
        <v>0</v>
      </c>
    </row>
    <row r="16" spans="1:6" ht="65.25" customHeight="1">
      <c r="A16" s="49"/>
      <c r="B16" s="126">
        <v>2250000</v>
      </c>
      <c r="C16" s="124" t="s">
        <v>18</v>
      </c>
      <c r="D16" s="113">
        <v>10</v>
      </c>
      <c r="E16" s="125">
        <v>2250000</v>
      </c>
      <c r="F16" s="72">
        <f t="shared" si="0"/>
        <v>0</v>
      </c>
    </row>
    <row r="17" spans="1:6" ht="65.25" customHeight="1">
      <c r="A17" s="49" t="s">
        <v>19</v>
      </c>
      <c r="B17" s="126">
        <v>300000</v>
      </c>
      <c r="C17" s="124" t="s">
        <v>20</v>
      </c>
      <c r="D17" s="113">
        <v>250</v>
      </c>
      <c r="E17" s="125">
        <v>300000</v>
      </c>
      <c r="F17" s="72">
        <f t="shared" si="0"/>
        <v>0</v>
      </c>
    </row>
    <row r="18" spans="1:6" ht="49.5">
      <c r="A18" s="43" t="s">
        <v>452</v>
      </c>
      <c r="B18" s="126"/>
      <c r="C18" s="126"/>
      <c r="D18" s="113"/>
      <c r="E18" s="113"/>
      <c r="F18" s="113"/>
    </row>
    <row r="19" spans="1:6" ht="49.5">
      <c r="A19" s="47" t="s">
        <v>5</v>
      </c>
      <c r="B19" s="126"/>
      <c r="C19" s="126"/>
      <c r="D19" s="113"/>
      <c r="E19" s="125"/>
      <c r="F19" s="113"/>
    </row>
    <row r="20" spans="1:6" ht="72.75">
      <c r="A20" s="48" t="s">
        <v>14</v>
      </c>
      <c r="B20" s="126"/>
      <c r="C20" s="124" t="s">
        <v>451</v>
      </c>
      <c r="D20" s="113">
        <v>482</v>
      </c>
      <c r="E20" s="125"/>
      <c r="F20" s="113"/>
    </row>
    <row r="21" spans="1:6" ht="72.75">
      <c r="A21" s="48" t="s">
        <v>14</v>
      </c>
      <c r="B21" s="126"/>
      <c r="C21" s="124" t="s">
        <v>451</v>
      </c>
      <c r="D21" s="113">
        <v>483</v>
      </c>
      <c r="E21" s="125">
        <v>240000</v>
      </c>
      <c r="F21" s="113"/>
    </row>
  </sheetData>
  <sheetProtection selectLockedCells="1" selectUnlockedCells="1"/>
  <mergeCells count="7">
    <mergeCell ref="A1:F1"/>
    <mergeCell ref="F2:F3"/>
    <mergeCell ref="A2:A3"/>
    <mergeCell ref="B2:B3"/>
    <mergeCell ref="C2:C3"/>
    <mergeCell ref="D2:D3"/>
    <mergeCell ref="E2:E3"/>
  </mergeCells>
  <printOptions/>
  <pageMargins left="0.7875" right="0.7875" top="0.8861111111111111" bottom="1.0527777777777778" header="0.5118055555555555" footer="0.7875"/>
  <pageSetup fitToHeight="1" fitToWidth="1" horizontalDpi="600" verticalDpi="600" orientation="portrait" paperSize="9" scale="40" r:id="rId1"/>
  <headerFooter alignWithMargins="0">
    <oddFooter>&amp;C&amp;"Times New Roman,標準"&amp;12頁 &amp;P</oddFooter>
  </headerFooter>
</worksheet>
</file>

<file path=xl/worksheets/sheet10.xml><?xml version="1.0" encoding="utf-8"?>
<worksheet xmlns="http://schemas.openxmlformats.org/spreadsheetml/2006/main" xmlns:r="http://schemas.openxmlformats.org/officeDocument/2006/relationships">
  <sheetPr codeName="工作表10"/>
  <dimension ref="A1:IJ52"/>
  <sheetViews>
    <sheetView view="pageBreakPreview" zoomScale="55" zoomScaleNormal="55" zoomScaleSheetLayoutView="55" zoomScalePageLayoutView="0" workbookViewId="0" topLeftCell="A16">
      <selection activeCell="B9" sqref="B9"/>
    </sheetView>
  </sheetViews>
  <sheetFormatPr defaultColWidth="9.57421875" defaultRowHeight="15.75"/>
  <cols>
    <col min="1" max="1" width="22.7109375" style="1" customWidth="1"/>
    <col min="2" max="2" width="53.28125" style="1" customWidth="1"/>
    <col min="3" max="3" width="18.00390625" style="1" customWidth="1"/>
    <col min="4" max="4" width="20.140625" style="1" customWidth="1"/>
    <col min="5" max="5" width="20.421875" style="1" customWidth="1"/>
    <col min="6" max="6" width="20.8515625" style="1" customWidth="1"/>
    <col min="7" max="7" width="9.57421875" style="1" customWidth="1"/>
    <col min="8" max="8" width="12.8515625" style="1" customWidth="1"/>
    <col min="9" max="13" width="9.57421875" style="1" customWidth="1"/>
    <col min="14" max="14" width="14.140625" style="1" customWidth="1"/>
    <col min="15" max="244" width="9.57421875" style="1" customWidth="1"/>
  </cols>
  <sheetData>
    <row r="1" spans="1:6" ht="38.25" customHeight="1">
      <c r="A1" s="227" t="s">
        <v>121</v>
      </c>
      <c r="B1" s="227"/>
      <c r="C1" s="227"/>
      <c r="D1" s="227"/>
      <c r="E1" s="211"/>
      <c r="F1" s="211"/>
    </row>
    <row r="2" spans="1:6" ht="38.25" customHeight="1">
      <c r="A2" s="228" t="s">
        <v>0</v>
      </c>
      <c r="B2" s="209" t="s">
        <v>31</v>
      </c>
      <c r="C2" s="209" t="s">
        <v>1</v>
      </c>
      <c r="D2" s="209" t="s">
        <v>3</v>
      </c>
      <c r="E2" s="204" t="s">
        <v>395</v>
      </c>
      <c r="F2" s="204" t="s">
        <v>396</v>
      </c>
    </row>
    <row r="3" spans="1:6" ht="30" customHeight="1">
      <c r="A3" s="228"/>
      <c r="B3" s="209"/>
      <c r="C3" s="209"/>
      <c r="D3" s="209"/>
      <c r="E3" s="205"/>
      <c r="F3" s="205"/>
    </row>
    <row r="4" spans="1:6" ht="30" customHeight="1">
      <c r="A4" s="4" t="s">
        <v>4</v>
      </c>
      <c r="B4" s="2"/>
      <c r="C4" s="2"/>
      <c r="D4" s="50"/>
      <c r="E4" s="23"/>
      <c r="F4" s="23"/>
    </row>
    <row r="5" spans="1:6" ht="31.5" customHeight="1">
      <c r="A5" s="7" t="s">
        <v>32</v>
      </c>
      <c r="B5" s="10"/>
      <c r="C5" s="24"/>
      <c r="D5" s="51"/>
      <c r="E5" s="23"/>
      <c r="F5" s="23"/>
    </row>
    <row r="6" spans="1:6" ht="30" customHeight="1">
      <c r="A6" s="15"/>
      <c r="B6" s="39" t="s">
        <v>300</v>
      </c>
      <c r="C6" s="9">
        <v>543002</v>
      </c>
      <c r="D6" s="94">
        <v>139</v>
      </c>
      <c r="E6" s="9">
        <v>543002</v>
      </c>
      <c r="F6" s="9">
        <f>C6-E6</f>
        <v>0</v>
      </c>
    </row>
    <row r="7" spans="1:6" ht="27" customHeight="1">
      <c r="A7" s="15"/>
      <c r="B7" s="10" t="s">
        <v>387</v>
      </c>
      <c r="C7" s="9">
        <v>17530</v>
      </c>
      <c r="D7" s="94">
        <v>342</v>
      </c>
      <c r="E7" s="9">
        <v>17530</v>
      </c>
      <c r="F7" s="9">
        <f aca="true" t="shared" si="0" ref="F7:F17">C7-E7</f>
        <v>0</v>
      </c>
    </row>
    <row r="8" spans="1:6" ht="28.5" customHeight="1">
      <c r="A8" s="15"/>
      <c r="B8" s="10" t="s">
        <v>388</v>
      </c>
      <c r="C8" s="9">
        <v>70806</v>
      </c>
      <c r="D8" s="94">
        <v>343</v>
      </c>
      <c r="E8" s="9">
        <v>70806</v>
      </c>
      <c r="F8" s="9">
        <f t="shared" si="0"/>
        <v>0</v>
      </c>
    </row>
    <row r="9" spans="1:6" ht="30" customHeight="1">
      <c r="A9" s="15"/>
      <c r="B9" s="10" t="s">
        <v>389</v>
      </c>
      <c r="C9" s="9">
        <v>1950</v>
      </c>
      <c r="D9" s="94">
        <v>344</v>
      </c>
      <c r="E9" s="9">
        <v>1950</v>
      </c>
      <c r="F9" s="9">
        <f t="shared" si="0"/>
        <v>0</v>
      </c>
    </row>
    <row r="10" spans="1:6" ht="28.5" customHeight="1">
      <c r="A10" s="15"/>
      <c r="B10" s="10" t="s">
        <v>73</v>
      </c>
      <c r="C10" s="9">
        <v>137446</v>
      </c>
      <c r="D10" s="94">
        <v>35</v>
      </c>
      <c r="E10" s="9">
        <v>137446</v>
      </c>
      <c r="F10" s="9">
        <f t="shared" si="0"/>
        <v>0</v>
      </c>
    </row>
    <row r="11" spans="1:6" ht="27.75" customHeight="1">
      <c r="A11" s="15"/>
      <c r="B11" s="10" t="s">
        <v>301</v>
      </c>
      <c r="C11" s="9">
        <v>334872</v>
      </c>
      <c r="D11" s="94">
        <v>140</v>
      </c>
      <c r="E11" s="9">
        <v>334872</v>
      </c>
      <c r="F11" s="9">
        <f t="shared" si="0"/>
        <v>0</v>
      </c>
    </row>
    <row r="12" spans="1:8" ht="28.5" customHeight="1">
      <c r="A12" s="15"/>
      <c r="B12" s="10" t="s">
        <v>74</v>
      </c>
      <c r="C12" s="9">
        <v>2815612</v>
      </c>
      <c r="D12" s="94">
        <v>272</v>
      </c>
      <c r="E12" s="9">
        <v>2815612</v>
      </c>
      <c r="F12" s="9">
        <f t="shared" si="0"/>
        <v>0</v>
      </c>
      <c r="H12" s="1" t="s">
        <v>324</v>
      </c>
    </row>
    <row r="13" spans="1:244" ht="48" customHeight="1">
      <c r="A13" s="15"/>
      <c r="B13" s="10" t="s">
        <v>390</v>
      </c>
      <c r="C13" s="9">
        <v>96000</v>
      </c>
      <c r="D13" s="94">
        <v>355</v>
      </c>
      <c r="E13" s="9">
        <v>96000</v>
      </c>
      <c r="F13" s="9">
        <f t="shared" si="0"/>
        <v>0</v>
      </c>
      <c r="IJ13"/>
    </row>
    <row r="14" spans="1:244" ht="24" customHeight="1">
      <c r="A14" s="15"/>
      <c r="B14" s="10" t="s">
        <v>75</v>
      </c>
      <c r="C14" s="9">
        <v>46200</v>
      </c>
      <c r="D14" s="94">
        <v>38</v>
      </c>
      <c r="E14" s="9">
        <v>46200</v>
      </c>
      <c r="F14" s="9">
        <f t="shared" si="0"/>
        <v>0</v>
      </c>
      <c r="H14" s="1" t="s">
        <v>297</v>
      </c>
      <c r="IJ14"/>
    </row>
    <row r="15" spans="1:244" ht="24" customHeight="1">
      <c r="A15" s="15"/>
      <c r="B15" s="10" t="s">
        <v>391</v>
      </c>
      <c r="C15" s="9">
        <v>16695</v>
      </c>
      <c r="D15" s="94">
        <v>356</v>
      </c>
      <c r="E15" s="9">
        <v>16695</v>
      </c>
      <c r="F15" s="9">
        <f t="shared" si="0"/>
        <v>0</v>
      </c>
      <c r="IJ15"/>
    </row>
    <row r="16" spans="1:6" ht="24" customHeight="1">
      <c r="A16" s="15"/>
      <c r="B16" s="10" t="s">
        <v>38</v>
      </c>
      <c r="C16" s="9">
        <v>180620</v>
      </c>
      <c r="D16" s="94">
        <v>22</v>
      </c>
      <c r="E16" s="9">
        <v>180620</v>
      </c>
      <c r="F16" s="9">
        <f t="shared" si="0"/>
        <v>0</v>
      </c>
    </row>
    <row r="17" spans="1:6" ht="24" customHeight="1">
      <c r="A17" s="15"/>
      <c r="B17" s="10" t="s">
        <v>104</v>
      </c>
      <c r="C17" s="9">
        <v>43000</v>
      </c>
      <c r="D17" s="94">
        <v>350</v>
      </c>
      <c r="E17" s="9">
        <v>43000</v>
      </c>
      <c r="F17" s="9">
        <f t="shared" si="0"/>
        <v>0</v>
      </c>
    </row>
    <row r="18" spans="1:6" ht="24" customHeight="1">
      <c r="A18" s="7" t="s">
        <v>55</v>
      </c>
      <c r="B18" s="10"/>
      <c r="C18" s="9"/>
      <c r="D18" s="94"/>
      <c r="E18" s="9"/>
      <c r="F18" s="9"/>
    </row>
    <row r="19" spans="1:6" ht="26.25" customHeight="1">
      <c r="A19" s="15"/>
      <c r="B19" s="10" t="s">
        <v>76</v>
      </c>
      <c r="C19" s="9">
        <v>630000</v>
      </c>
      <c r="D19" s="94">
        <v>44</v>
      </c>
      <c r="E19" s="9">
        <v>630000</v>
      </c>
      <c r="F19" s="9">
        <f>C19-E19</f>
        <v>0</v>
      </c>
    </row>
    <row r="20" spans="1:6" ht="30" customHeight="1">
      <c r="A20" s="4" t="s">
        <v>21</v>
      </c>
      <c r="B20" s="4"/>
      <c r="C20" s="4"/>
      <c r="D20" s="94"/>
      <c r="E20" s="9"/>
      <c r="F20" s="9"/>
    </row>
    <row r="21" spans="1:6" ht="30" customHeight="1">
      <c r="A21" s="7" t="s">
        <v>32</v>
      </c>
      <c r="B21" s="4"/>
      <c r="C21" s="4"/>
      <c r="D21" s="94"/>
      <c r="E21" s="9"/>
      <c r="F21" s="9"/>
    </row>
    <row r="22" spans="1:244" ht="30" customHeight="1">
      <c r="A22" s="15"/>
      <c r="B22" s="93" t="s">
        <v>77</v>
      </c>
      <c r="C22" s="17">
        <v>80400</v>
      </c>
      <c r="D22" s="94">
        <v>141</v>
      </c>
      <c r="E22" s="17">
        <v>80400</v>
      </c>
      <c r="F22" s="9">
        <f aca="true" t="shared" si="1" ref="F22:F35">C22-E22</f>
        <v>0</v>
      </c>
      <c r="IJ22"/>
    </row>
    <row r="23" spans="1:244" ht="30" customHeight="1">
      <c r="A23" s="15"/>
      <c r="B23" s="93" t="s">
        <v>78</v>
      </c>
      <c r="C23" s="17">
        <v>3300000</v>
      </c>
      <c r="D23" s="94">
        <v>142</v>
      </c>
      <c r="E23" s="17">
        <v>3300000</v>
      </c>
      <c r="F23" s="9">
        <f t="shared" si="1"/>
        <v>0</v>
      </c>
      <c r="IJ23"/>
    </row>
    <row r="24" spans="1:6" ht="30" customHeight="1">
      <c r="A24" s="15"/>
      <c r="B24" s="7" t="s">
        <v>205</v>
      </c>
      <c r="C24" s="17">
        <v>920000</v>
      </c>
      <c r="D24" s="94">
        <v>39</v>
      </c>
      <c r="E24" s="9">
        <v>920000</v>
      </c>
      <c r="F24" s="9">
        <f t="shared" si="1"/>
        <v>0</v>
      </c>
    </row>
    <row r="25" spans="1:6" ht="30" customHeight="1">
      <c r="A25" s="15"/>
      <c r="B25" s="7" t="s">
        <v>79</v>
      </c>
      <c r="C25" s="17">
        <v>915415</v>
      </c>
      <c r="D25" s="94">
        <v>347</v>
      </c>
      <c r="E25" s="17">
        <v>915415</v>
      </c>
      <c r="F25" s="9">
        <f t="shared" si="1"/>
        <v>0</v>
      </c>
    </row>
    <row r="26" spans="1:8" ht="30" customHeight="1">
      <c r="A26" s="15"/>
      <c r="B26" s="7" t="s">
        <v>80</v>
      </c>
      <c r="C26" s="17">
        <v>240000</v>
      </c>
      <c r="D26" s="94">
        <v>37</v>
      </c>
      <c r="E26" s="9">
        <v>300000</v>
      </c>
      <c r="F26" s="9">
        <f t="shared" si="1"/>
        <v>-60000</v>
      </c>
      <c r="H26" s="1" t="s">
        <v>215</v>
      </c>
    </row>
    <row r="27" spans="1:6" ht="30" customHeight="1">
      <c r="A27" s="15"/>
      <c r="B27" s="7" t="s">
        <v>204</v>
      </c>
      <c r="C27" s="17">
        <v>300000</v>
      </c>
      <c r="D27" s="94">
        <v>135</v>
      </c>
      <c r="E27" s="9">
        <v>240000</v>
      </c>
      <c r="F27" s="9">
        <f t="shared" si="1"/>
        <v>60000</v>
      </c>
    </row>
    <row r="28" spans="1:6" ht="30" customHeight="1">
      <c r="A28" s="15"/>
      <c r="B28" s="7" t="s">
        <v>81</v>
      </c>
      <c r="C28" s="17">
        <v>5000</v>
      </c>
      <c r="D28" s="94">
        <v>307</v>
      </c>
      <c r="E28" s="9">
        <v>5000</v>
      </c>
      <c r="F28" s="9">
        <f t="shared" si="1"/>
        <v>0</v>
      </c>
    </row>
    <row r="29" spans="1:6" ht="45" customHeight="1">
      <c r="A29" s="15"/>
      <c r="B29" s="10" t="s">
        <v>82</v>
      </c>
      <c r="C29" s="17">
        <v>92000</v>
      </c>
      <c r="D29" s="94">
        <v>27</v>
      </c>
      <c r="E29" s="9">
        <v>92209</v>
      </c>
      <c r="F29" s="9">
        <f t="shared" si="1"/>
        <v>-209</v>
      </c>
    </row>
    <row r="30" spans="1:6" ht="32.25" customHeight="1">
      <c r="A30" s="15"/>
      <c r="B30" s="10" t="s">
        <v>206</v>
      </c>
      <c r="C30" s="17">
        <v>36000</v>
      </c>
      <c r="D30" s="94">
        <v>348</v>
      </c>
      <c r="E30" s="17">
        <v>36000</v>
      </c>
      <c r="F30" s="9">
        <f t="shared" si="1"/>
        <v>0</v>
      </c>
    </row>
    <row r="31" spans="1:6" ht="27" customHeight="1">
      <c r="A31" s="15"/>
      <c r="B31" s="10" t="s">
        <v>83</v>
      </c>
      <c r="C31" s="17">
        <v>250000</v>
      </c>
      <c r="D31" s="94">
        <v>24</v>
      </c>
      <c r="E31" s="9">
        <v>250000</v>
      </c>
      <c r="F31" s="9">
        <f t="shared" si="1"/>
        <v>0</v>
      </c>
    </row>
    <row r="32" spans="1:8" ht="27" customHeight="1">
      <c r="A32" s="15"/>
      <c r="B32" s="10" t="s">
        <v>111</v>
      </c>
      <c r="C32" s="17">
        <v>1044000</v>
      </c>
      <c r="D32" s="94">
        <v>169</v>
      </c>
      <c r="E32" s="9">
        <v>1044000</v>
      </c>
      <c r="F32" s="9">
        <f t="shared" si="1"/>
        <v>0</v>
      </c>
      <c r="H32" s="1" t="s">
        <v>328</v>
      </c>
    </row>
    <row r="33" spans="1:6" ht="30" customHeight="1">
      <c r="A33" s="15"/>
      <c r="B33" s="10" t="s">
        <v>84</v>
      </c>
      <c r="C33" s="17">
        <v>120000</v>
      </c>
      <c r="D33" s="94">
        <v>349</v>
      </c>
      <c r="E33" s="9">
        <v>120000</v>
      </c>
      <c r="F33" s="9">
        <f t="shared" si="1"/>
        <v>0</v>
      </c>
    </row>
    <row r="34" spans="1:6" ht="30.75" customHeight="1">
      <c r="A34" s="15"/>
      <c r="B34" s="164" t="s">
        <v>85</v>
      </c>
      <c r="C34" s="165">
        <v>105000</v>
      </c>
      <c r="D34" s="162">
        <v>26</v>
      </c>
      <c r="E34" s="163">
        <v>83160</v>
      </c>
      <c r="F34" s="9">
        <f t="shared" si="1"/>
        <v>21840</v>
      </c>
    </row>
    <row r="35" spans="1:6" ht="30.75" customHeight="1">
      <c r="A35" s="30"/>
      <c r="B35" s="160" t="s">
        <v>307</v>
      </c>
      <c r="C35" s="161"/>
      <c r="D35" s="162">
        <v>162</v>
      </c>
      <c r="E35" s="163">
        <v>21840</v>
      </c>
      <c r="F35" s="9">
        <f t="shared" si="1"/>
        <v>-21840</v>
      </c>
    </row>
    <row r="36" spans="1:6" ht="31.5" customHeight="1">
      <c r="A36" s="127"/>
      <c r="B36" s="128" t="s">
        <v>86</v>
      </c>
      <c r="C36" s="129">
        <v>3343000</v>
      </c>
      <c r="D36" s="130">
        <v>25</v>
      </c>
      <c r="E36" s="131">
        <f>C36-937000-209</f>
        <v>2405791</v>
      </c>
      <c r="F36" s="9">
        <f>C36-E36</f>
        <v>937209</v>
      </c>
    </row>
    <row r="37" spans="1:6" ht="31.5" customHeight="1">
      <c r="A37" s="127"/>
      <c r="B37" s="128" t="s">
        <v>326</v>
      </c>
      <c r="C37" s="129"/>
      <c r="D37" s="130">
        <v>161</v>
      </c>
      <c r="E37" s="131">
        <v>188000</v>
      </c>
      <c r="F37" s="9">
        <f aca="true" t="shared" si="2" ref="F37:F47">C37-E37</f>
        <v>-188000</v>
      </c>
    </row>
    <row r="38" spans="1:6" ht="31.5" customHeight="1">
      <c r="A38" s="83"/>
      <c r="B38" s="128" t="s">
        <v>325</v>
      </c>
      <c r="C38" s="129"/>
      <c r="D38" s="130">
        <v>276</v>
      </c>
      <c r="E38" s="129">
        <v>72000</v>
      </c>
      <c r="F38" s="9">
        <f t="shared" si="2"/>
        <v>-72000</v>
      </c>
    </row>
    <row r="39" spans="1:6" ht="31.5" customHeight="1">
      <c r="A39" s="83"/>
      <c r="B39" s="128" t="s">
        <v>327</v>
      </c>
      <c r="C39" s="129"/>
      <c r="D39" s="130">
        <f>D38+1</f>
        <v>277</v>
      </c>
      <c r="E39" s="129">
        <v>48000</v>
      </c>
      <c r="F39" s="9">
        <f t="shared" si="2"/>
        <v>-48000</v>
      </c>
    </row>
    <row r="40" spans="1:6" ht="31.5" customHeight="1">
      <c r="A40" s="83"/>
      <c r="B40" s="128" t="s">
        <v>334</v>
      </c>
      <c r="C40" s="129"/>
      <c r="D40" s="130">
        <f aca="true" t="shared" si="3" ref="D40:D47">D39+1</f>
        <v>278</v>
      </c>
      <c r="E40" s="129">
        <v>96000</v>
      </c>
      <c r="F40" s="9">
        <f t="shared" si="2"/>
        <v>-96000</v>
      </c>
    </row>
    <row r="41" spans="1:6" ht="31.5" customHeight="1">
      <c r="A41" s="83"/>
      <c r="B41" s="128" t="s">
        <v>335</v>
      </c>
      <c r="C41" s="129"/>
      <c r="D41" s="130">
        <f t="shared" si="3"/>
        <v>279</v>
      </c>
      <c r="E41" s="129">
        <v>90000</v>
      </c>
      <c r="F41" s="9">
        <f t="shared" si="2"/>
        <v>-90000</v>
      </c>
    </row>
    <row r="42" spans="1:6" ht="31.5" customHeight="1">
      <c r="A42" s="83"/>
      <c r="B42" s="128" t="s">
        <v>329</v>
      </c>
      <c r="C42" s="129"/>
      <c r="D42" s="130">
        <f t="shared" si="3"/>
        <v>280</v>
      </c>
      <c r="E42" s="129">
        <v>70800</v>
      </c>
      <c r="F42" s="9">
        <f t="shared" si="2"/>
        <v>-70800</v>
      </c>
    </row>
    <row r="43" spans="1:6" ht="31.5" customHeight="1">
      <c r="A43" s="83"/>
      <c r="B43" s="128" t="s">
        <v>336</v>
      </c>
      <c r="C43" s="129"/>
      <c r="D43" s="130">
        <f t="shared" si="3"/>
        <v>281</v>
      </c>
      <c r="E43" s="129">
        <v>90000</v>
      </c>
      <c r="F43" s="9">
        <f t="shared" si="2"/>
        <v>-90000</v>
      </c>
    </row>
    <row r="44" spans="1:6" ht="31.5" customHeight="1">
      <c r="A44" s="83"/>
      <c r="B44" s="128" t="s">
        <v>337</v>
      </c>
      <c r="C44" s="129"/>
      <c r="D44" s="130">
        <f t="shared" si="3"/>
        <v>282</v>
      </c>
      <c r="E44" s="129">
        <v>96000</v>
      </c>
      <c r="F44" s="9">
        <f t="shared" si="2"/>
        <v>-96000</v>
      </c>
    </row>
    <row r="45" spans="1:6" ht="31.5" customHeight="1">
      <c r="A45" s="83"/>
      <c r="B45" s="128" t="s">
        <v>330</v>
      </c>
      <c r="C45" s="129"/>
      <c r="D45" s="130">
        <f t="shared" si="3"/>
        <v>283</v>
      </c>
      <c r="E45" s="129">
        <v>66200</v>
      </c>
      <c r="F45" s="9">
        <f t="shared" si="2"/>
        <v>-66200</v>
      </c>
    </row>
    <row r="46" spans="1:6" ht="31.5" customHeight="1">
      <c r="A46" s="83"/>
      <c r="B46" s="128" t="s">
        <v>338</v>
      </c>
      <c r="C46" s="129"/>
      <c r="D46" s="130">
        <f t="shared" si="3"/>
        <v>284</v>
      </c>
      <c r="E46" s="129">
        <v>60000</v>
      </c>
      <c r="F46" s="9">
        <f t="shared" si="2"/>
        <v>-60000</v>
      </c>
    </row>
    <row r="47" spans="1:6" ht="31.5" customHeight="1">
      <c r="A47" s="83"/>
      <c r="B47" s="128" t="s">
        <v>331</v>
      </c>
      <c r="C47" s="129"/>
      <c r="D47" s="130">
        <f t="shared" si="3"/>
        <v>285</v>
      </c>
      <c r="E47" s="129">
        <v>60000</v>
      </c>
      <c r="F47" s="9">
        <f t="shared" si="2"/>
        <v>-60000</v>
      </c>
    </row>
    <row r="48" spans="1:6" ht="31.5" customHeight="1">
      <c r="A48" s="83"/>
      <c r="B48" s="32" t="s">
        <v>455</v>
      </c>
      <c r="C48" s="32"/>
      <c r="D48" s="98">
        <v>487</v>
      </c>
      <c r="E48" s="32"/>
      <c r="F48" s="9"/>
    </row>
    <row r="49" spans="1:6" ht="31.5" customHeight="1">
      <c r="A49" s="7" t="s">
        <v>302</v>
      </c>
      <c r="B49" s="32"/>
      <c r="C49" s="33"/>
      <c r="D49" s="94"/>
      <c r="E49" s="9"/>
      <c r="F49" s="9"/>
    </row>
    <row r="50" spans="1:6" ht="31.5" customHeight="1">
      <c r="A50" s="95"/>
      <c r="B50" s="96" t="s">
        <v>303</v>
      </c>
      <c r="C50" s="97">
        <v>370500</v>
      </c>
      <c r="D50" s="98">
        <v>143</v>
      </c>
      <c r="E50" s="99">
        <v>370500</v>
      </c>
      <c r="F50" s="99"/>
    </row>
    <row r="51" spans="1:6" ht="31.5" customHeight="1">
      <c r="A51" s="100"/>
      <c r="B51" s="32" t="s">
        <v>304</v>
      </c>
      <c r="C51" s="33"/>
      <c r="D51" s="101">
        <v>155</v>
      </c>
      <c r="E51" s="102"/>
      <c r="F51" s="102"/>
    </row>
    <row r="52" spans="1:6" ht="31.5" customHeight="1">
      <c r="A52" s="100"/>
      <c r="B52" s="32" t="s">
        <v>459</v>
      </c>
      <c r="C52" s="33"/>
      <c r="D52" s="101">
        <v>495</v>
      </c>
      <c r="E52" s="102"/>
      <c r="F52" s="102"/>
    </row>
  </sheetData>
  <sheetProtection selectLockedCells="1" selectUnlockedCells="1"/>
  <mergeCells count="7">
    <mergeCell ref="A1:F1"/>
    <mergeCell ref="F2:F3"/>
    <mergeCell ref="A2:A3"/>
    <mergeCell ref="B2:B3"/>
    <mergeCell ref="C2:C3"/>
    <mergeCell ref="D2:D3"/>
    <mergeCell ref="E2:E3"/>
  </mergeCells>
  <printOptions horizontalCentered="1" verticalCentered="1"/>
  <pageMargins left="0.7874015748031497" right="0.7874015748031497" top="0.9055118110236221" bottom="1.062992125984252" header="0.5118110236220472" footer="0.7874015748031497"/>
  <pageSetup fitToWidth="0" horizontalDpi="600" verticalDpi="600" orientation="portrait" paperSize="9" scale="45" r:id="rId1"/>
  <headerFooter alignWithMargins="0">
    <oddFooter>&amp;C&amp;"Times New Roman,標準"&amp;12頁 &amp;P</oddFooter>
  </headerFooter>
</worksheet>
</file>

<file path=xl/worksheets/sheet11.xml><?xml version="1.0" encoding="utf-8"?>
<worksheet xmlns="http://schemas.openxmlformats.org/spreadsheetml/2006/main" xmlns:r="http://schemas.openxmlformats.org/officeDocument/2006/relationships">
  <sheetPr codeName="工作表11"/>
  <dimension ref="A1:F11"/>
  <sheetViews>
    <sheetView zoomScale="80" zoomScaleNormal="80" zoomScalePageLayoutView="0" workbookViewId="0" topLeftCell="A1">
      <selection activeCell="F18" sqref="F18"/>
    </sheetView>
  </sheetViews>
  <sheetFormatPr defaultColWidth="9.57421875" defaultRowHeight="15.75"/>
  <cols>
    <col min="1" max="1" width="18.421875" style="1" customWidth="1"/>
    <col min="2" max="2" width="49.421875" style="1" customWidth="1"/>
    <col min="3" max="3" width="19.421875" style="1" customWidth="1"/>
    <col min="4" max="4" width="13.421875" style="1" customWidth="1"/>
    <col min="5" max="6" width="14.7109375" style="1" customWidth="1"/>
    <col min="7" max="245" width="9.57421875" style="1" customWidth="1"/>
  </cols>
  <sheetData>
    <row r="1" spans="1:6" ht="38.25" customHeight="1">
      <c r="A1" s="207" t="s">
        <v>120</v>
      </c>
      <c r="B1" s="207"/>
      <c r="C1" s="207"/>
      <c r="D1" s="207"/>
      <c r="E1" s="208"/>
      <c r="F1" s="208"/>
    </row>
    <row r="2" spans="1:6" ht="38.25" customHeight="1">
      <c r="A2" s="209" t="s">
        <v>0</v>
      </c>
      <c r="B2" s="209" t="s">
        <v>31</v>
      </c>
      <c r="C2" s="209" t="s">
        <v>1</v>
      </c>
      <c r="D2" s="204" t="s">
        <v>3</v>
      </c>
      <c r="E2" s="204" t="s">
        <v>395</v>
      </c>
      <c r="F2" s="204" t="s">
        <v>396</v>
      </c>
    </row>
    <row r="3" spans="1:6" ht="30" customHeight="1">
      <c r="A3" s="209"/>
      <c r="B3" s="209"/>
      <c r="C3" s="209"/>
      <c r="D3" s="204"/>
      <c r="E3" s="205"/>
      <c r="F3" s="205"/>
    </row>
    <row r="4" spans="1:6" ht="30" customHeight="1">
      <c r="A4" s="4" t="s">
        <v>4</v>
      </c>
      <c r="B4" s="4"/>
      <c r="C4" s="4"/>
      <c r="D4" s="11"/>
      <c r="E4" s="23"/>
      <c r="F4" s="23"/>
    </row>
    <row r="5" spans="1:6" ht="28.5" customHeight="1">
      <c r="A5" s="7" t="s">
        <v>32</v>
      </c>
      <c r="B5" s="10"/>
      <c r="C5" s="9"/>
      <c r="D5" s="41"/>
      <c r="E5" s="9"/>
      <c r="F5" s="9"/>
    </row>
    <row r="6" spans="1:6" ht="30" customHeight="1">
      <c r="A6" s="15"/>
      <c r="B6" s="7" t="s">
        <v>87</v>
      </c>
      <c r="C6" s="9">
        <v>76200</v>
      </c>
      <c r="D6" s="66">
        <v>322</v>
      </c>
      <c r="E6" s="9">
        <v>76200</v>
      </c>
      <c r="F6" s="9"/>
    </row>
    <row r="7" spans="1:6" s="26" customFormat="1" ht="30.75" customHeight="1">
      <c r="A7" s="7"/>
      <c r="B7" s="10" t="s">
        <v>88</v>
      </c>
      <c r="C7" s="9">
        <v>30000</v>
      </c>
      <c r="D7" s="66">
        <v>21</v>
      </c>
      <c r="E7" s="9">
        <v>30000</v>
      </c>
      <c r="F7" s="9">
        <v>0</v>
      </c>
    </row>
    <row r="8" spans="1:6" s="26" customFormat="1" ht="29.25" customHeight="1">
      <c r="A8" s="7" t="s">
        <v>55</v>
      </c>
      <c r="B8" s="10"/>
      <c r="C8" s="9"/>
      <c r="D8" s="66"/>
      <c r="E8" s="9"/>
      <c r="F8" s="9"/>
    </row>
    <row r="9" spans="1:6" ht="31.5" customHeight="1">
      <c r="A9" s="15"/>
      <c r="B9" s="10" t="s">
        <v>211</v>
      </c>
      <c r="C9" s="9">
        <v>18000</v>
      </c>
      <c r="D9" s="66">
        <v>45</v>
      </c>
      <c r="E9" s="9">
        <v>18000</v>
      </c>
      <c r="F9" s="9">
        <f>C9-E9</f>
        <v>0</v>
      </c>
    </row>
    <row r="10" ht="29.25" customHeight="1"/>
    <row r="11" ht="29.25" customHeight="1">
      <c r="A11" s="1" t="s">
        <v>59</v>
      </c>
    </row>
    <row r="13" ht="31.5" customHeight="1"/>
    <row r="14" ht="33.75" customHeight="1"/>
    <row r="15" ht="35.25" customHeight="1"/>
  </sheetData>
  <sheetProtection selectLockedCells="1" selectUnlockedCells="1"/>
  <mergeCells count="7">
    <mergeCell ref="A1:F1"/>
    <mergeCell ref="F2:F3"/>
    <mergeCell ref="A2:A3"/>
    <mergeCell ref="B2:B3"/>
    <mergeCell ref="C2:C3"/>
    <mergeCell ref="D2:D3"/>
    <mergeCell ref="E2:E3"/>
  </mergeCells>
  <printOptions/>
  <pageMargins left="0.7875" right="0.7875" top="0.8861111111111111" bottom="1.0527777777777778" header="0.5118055555555555" footer="0.7875"/>
  <pageSetup horizontalDpi="600" verticalDpi="600" orientation="portrait" paperSize="9" r:id="rId1"/>
  <headerFooter alignWithMargins="0">
    <oddFooter>&amp;C&amp;"Times New Roman,標準"&amp;12頁 &amp;P</oddFooter>
  </headerFooter>
</worksheet>
</file>

<file path=xl/worksheets/sheet12.xml><?xml version="1.0" encoding="utf-8"?>
<worksheet xmlns="http://schemas.openxmlformats.org/spreadsheetml/2006/main" xmlns:r="http://schemas.openxmlformats.org/officeDocument/2006/relationships">
  <sheetPr codeName="工作表12"/>
  <dimension ref="A1:D11"/>
  <sheetViews>
    <sheetView zoomScale="80" zoomScaleNormal="80" zoomScalePageLayoutView="0" workbookViewId="0" topLeftCell="A1">
      <selection activeCell="G19" sqref="G19"/>
    </sheetView>
  </sheetViews>
  <sheetFormatPr defaultColWidth="9.57421875" defaultRowHeight="15.75"/>
  <cols>
    <col min="1" max="1" width="18.57421875" style="1" customWidth="1"/>
    <col min="2" max="2" width="76.421875" style="1" customWidth="1"/>
    <col min="3" max="3" width="18.140625" style="1" customWidth="1"/>
    <col min="4" max="4" width="17.28125" style="1" customWidth="1"/>
    <col min="5" max="245" width="9.57421875" style="1" customWidth="1"/>
  </cols>
  <sheetData>
    <row r="1" spans="1:4" ht="38.25" customHeight="1">
      <c r="A1" s="215" t="s">
        <v>119</v>
      </c>
      <c r="B1" s="215"/>
      <c r="C1" s="215"/>
      <c r="D1" s="215"/>
    </row>
    <row r="2" spans="1:4" ht="38.25" customHeight="1">
      <c r="A2" s="209" t="s">
        <v>0</v>
      </c>
      <c r="B2" s="209" t="s">
        <v>31</v>
      </c>
      <c r="C2" s="209" t="s">
        <v>1</v>
      </c>
      <c r="D2" s="204" t="s">
        <v>3</v>
      </c>
    </row>
    <row r="3" spans="1:4" ht="30" customHeight="1">
      <c r="A3" s="209"/>
      <c r="B3" s="209"/>
      <c r="C3" s="209"/>
      <c r="D3" s="204"/>
    </row>
    <row r="4" spans="1:4" ht="30" customHeight="1">
      <c r="A4" s="4" t="s">
        <v>21</v>
      </c>
      <c r="B4" s="14"/>
      <c r="C4" s="4"/>
      <c r="D4" s="11"/>
    </row>
    <row r="5" spans="1:4" ht="30" customHeight="1">
      <c r="A5" s="7" t="s">
        <v>60</v>
      </c>
      <c r="B5" s="7"/>
      <c r="C5" s="17"/>
      <c r="D5" s="11"/>
    </row>
    <row r="6" spans="1:4" ht="30" customHeight="1">
      <c r="A6" s="15"/>
      <c r="B6" s="7" t="s">
        <v>89</v>
      </c>
      <c r="C6" s="17">
        <v>30000</v>
      </c>
      <c r="D6" s="159">
        <v>354</v>
      </c>
    </row>
    <row r="7" spans="1:4" ht="30" customHeight="1">
      <c r="A7" s="7" t="s">
        <v>392</v>
      </c>
      <c r="B7" s="10" t="s">
        <v>394</v>
      </c>
      <c r="C7" s="17">
        <v>518</v>
      </c>
      <c r="D7" s="159">
        <v>359</v>
      </c>
    </row>
    <row r="8" spans="1:4" ht="25.5" customHeight="1">
      <c r="A8" s="7" t="s">
        <v>55</v>
      </c>
      <c r="B8" s="10"/>
      <c r="C8" s="27"/>
      <c r="D8" s="159"/>
    </row>
    <row r="9" spans="1:4" ht="28.5" customHeight="1">
      <c r="A9" s="15"/>
      <c r="B9" s="10" t="s">
        <v>90</v>
      </c>
      <c r="C9" s="15">
        <v>720</v>
      </c>
      <c r="D9" s="159">
        <v>339</v>
      </c>
    </row>
    <row r="11" ht="21.75">
      <c r="A11" s="1" t="s">
        <v>59</v>
      </c>
    </row>
  </sheetData>
  <sheetProtection selectLockedCells="1" selectUnlockedCells="1"/>
  <mergeCells count="5">
    <mergeCell ref="A1:D1"/>
    <mergeCell ref="A2:A3"/>
    <mergeCell ref="B2:B3"/>
    <mergeCell ref="C2:C3"/>
    <mergeCell ref="D2:D3"/>
  </mergeCells>
  <printOptions/>
  <pageMargins left="0.7875" right="0.7875" top="0.8861111111111111" bottom="1.0527777777777778" header="0.5118055555555555" footer="0.7875"/>
  <pageSetup horizontalDpi="600" verticalDpi="600" orientation="portrait" paperSize="9" r:id="rId1"/>
  <headerFooter alignWithMargins="0">
    <oddFooter>&amp;C&amp;"Times New Roman,標準"&amp;12頁 &amp;P</oddFooter>
  </headerFooter>
</worksheet>
</file>

<file path=xl/worksheets/sheet13.xml><?xml version="1.0" encoding="utf-8"?>
<worksheet xmlns="http://schemas.openxmlformats.org/spreadsheetml/2006/main" xmlns:r="http://schemas.openxmlformats.org/officeDocument/2006/relationships">
  <sheetPr codeName="工作表13"/>
  <dimension ref="A1:D8"/>
  <sheetViews>
    <sheetView zoomScale="80" zoomScaleNormal="80" zoomScalePageLayoutView="0" workbookViewId="0" topLeftCell="A1">
      <selection activeCell="G19" sqref="G19"/>
    </sheetView>
  </sheetViews>
  <sheetFormatPr defaultColWidth="9.57421875" defaultRowHeight="15.75"/>
  <cols>
    <col min="1" max="1" width="18.57421875" style="1" customWidth="1"/>
    <col min="2" max="2" width="45.57421875" style="1" customWidth="1"/>
    <col min="3" max="3" width="18.140625" style="1" customWidth="1"/>
    <col min="4" max="4" width="14.57421875" style="1" customWidth="1"/>
    <col min="5" max="245" width="9.57421875" style="1" customWidth="1"/>
  </cols>
  <sheetData>
    <row r="1" spans="1:4" ht="38.25" customHeight="1">
      <c r="A1" s="215" t="s">
        <v>118</v>
      </c>
      <c r="B1" s="215"/>
      <c r="C1" s="215"/>
      <c r="D1" s="215"/>
    </row>
    <row r="2" spans="1:4" ht="38.25" customHeight="1">
      <c r="A2" s="209" t="s">
        <v>0</v>
      </c>
      <c r="B2" s="209" t="s">
        <v>31</v>
      </c>
      <c r="C2" s="209" t="s">
        <v>1</v>
      </c>
      <c r="D2" s="204" t="s">
        <v>3</v>
      </c>
    </row>
    <row r="3" spans="1:4" ht="30" customHeight="1">
      <c r="A3" s="209"/>
      <c r="B3" s="209"/>
      <c r="C3" s="209"/>
      <c r="D3" s="204"/>
    </row>
    <row r="4" spans="1:4" ht="30" customHeight="1">
      <c r="A4" s="4" t="s">
        <v>4</v>
      </c>
      <c r="B4" s="4"/>
      <c r="C4" s="4"/>
      <c r="D4" s="5"/>
    </row>
    <row r="5" spans="1:4" ht="30" customHeight="1">
      <c r="A5" s="7" t="s">
        <v>32</v>
      </c>
      <c r="B5" s="4"/>
      <c r="C5" s="4"/>
      <c r="D5" s="5"/>
    </row>
    <row r="6" spans="1:4" ht="30.75" customHeight="1">
      <c r="A6" s="15"/>
      <c r="B6" s="10" t="s">
        <v>91</v>
      </c>
      <c r="C6" s="9">
        <v>218400</v>
      </c>
      <c r="D6" s="68">
        <v>29</v>
      </c>
    </row>
    <row r="8" ht="21.75">
      <c r="A8" s="1" t="s">
        <v>59</v>
      </c>
    </row>
  </sheetData>
  <sheetProtection selectLockedCells="1" selectUnlockedCells="1"/>
  <mergeCells count="5">
    <mergeCell ref="A1:D1"/>
    <mergeCell ref="A2:A3"/>
    <mergeCell ref="B2:B3"/>
    <mergeCell ref="C2:C3"/>
    <mergeCell ref="D2:D3"/>
  </mergeCells>
  <printOptions/>
  <pageMargins left="0.7875" right="0.7875" top="0.8861111111111111" bottom="1.0527777777777778" header="0.5118055555555555" footer="0.7875"/>
  <pageSetup horizontalDpi="600" verticalDpi="600" orientation="portrait" paperSize="9" r:id="rId1"/>
  <headerFooter alignWithMargins="0">
    <oddFooter>&amp;C&amp;"Times New Roman,標準"&amp;12頁 &amp;P</oddFooter>
  </headerFooter>
</worksheet>
</file>

<file path=xl/worksheets/sheet14.xml><?xml version="1.0" encoding="utf-8"?>
<worksheet xmlns="http://schemas.openxmlformats.org/spreadsheetml/2006/main" xmlns:r="http://schemas.openxmlformats.org/officeDocument/2006/relationships">
  <sheetPr codeName="工作表14">
    <pageSetUpPr fitToPage="1"/>
  </sheetPr>
  <dimension ref="A1:F16"/>
  <sheetViews>
    <sheetView zoomScale="80" zoomScaleNormal="80" zoomScalePageLayoutView="0" workbookViewId="0" topLeftCell="A1">
      <selection activeCell="B12" sqref="B12"/>
    </sheetView>
  </sheetViews>
  <sheetFormatPr defaultColWidth="9.57421875" defaultRowHeight="15.75"/>
  <cols>
    <col min="1" max="1" width="18.57421875" style="1" customWidth="1"/>
    <col min="2" max="2" width="56.421875" style="1" customWidth="1"/>
    <col min="3" max="3" width="18.00390625" style="1" customWidth="1"/>
    <col min="4" max="4" width="19.140625" style="1" customWidth="1"/>
    <col min="5" max="6" width="14.7109375" style="1" customWidth="1"/>
    <col min="7" max="245" width="9.57421875" style="1" customWidth="1"/>
  </cols>
  <sheetData>
    <row r="1" spans="1:6" ht="38.25" customHeight="1">
      <c r="A1" s="227" t="s">
        <v>212</v>
      </c>
      <c r="B1" s="227"/>
      <c r="C1" s="227"/>
      <c r="D1" s="227"/>
      <c r="E1" s="211"/>
      <c r="F1" s="211"/>
    </row>
    <row r="2" spans="1:6" ht="38.25" customHeight="1">
      <c r="A2" s="209" t="s">
        <v>0</v>
      </c>
      <c r="B2" s="209" t="s">
        <v>31</v>
      </c>
      <c r="C2" s="209" t="s">
        <v>1</v>
      </c>
      <c r="D2" s="204" t="s">
        <v>3</v>
      </c>
      <c r="E2" s="204" t="s">
        <v>395</v>
      </c>
      <c r="F2" s="204" t="s">
        <v>396</v>
      </c>
    </row>
    <row r="3" spans="1:6" ht="30" customHeight="1">
      <c r="A3" s="209"/>
      <c r="B3" s="209"/>
      <c r="C3" s="209"/>
      <c r="D3" s="204"/>
      <c r="E3" s="205"/>
      <c r="F3" s="205"/>
    </row>
    <row r="4" spans="1:6" ht="30" customHeight="1">
      <c r="A4" s="4" t="s">
        <v>103</v>
      </c>
      <c r="B4" s="2"/>
      <c r="C4" s="2"/>
      <c r="D4" s="42"/>
      <c r="E4" s="27"/>
      <c r="F4" s="27"/>
    </row>
    <row r="5" spans="1:6" ht="30" customHeight="1">
      <c r="A5" s="2" t="s">
        <v>32</v>
      </c>
      <c r="B5" s="2"/>
      <c r="C5" s="2"/>
      <c r="D5" s="42"/>
      <c r="E5" s="27"/>
      <c r="F5" s="27"/>
    </row>
    <row r="6" spans="1:6" ht="30" customHeight="1">
      <c r="A6" s="2"/>
      <c r="B6" s="10" t="s">
        <v>94</v>
      </c>
      <c r="C6" s="29">
        <v>120000</v>
      </c>
      <c r="D6" s="69">
        <v>351</v>
      </c>
      <c r="E6" s="29">
        <v>120000</v>
      </c>
      <c r="F6" s="27"/>
    </row>
    <row r="7" spans="1:6" ht="30" customHeight="1">
      <c r="A7" s="2"/>
      <c r="B7" s="10" t="s">
        <v>95</v>
      </c>
      <c r="C7" s="29">
        <v>100000</v>
      </c>
      <c r="D7" s="69">
        <v>352</v>
      </c>
      <c r="E7" s="29">
        <v>100000</v>
      </c>
      <c r="F7" s="27"/>
    </row>
    <row r="8" spans="1:6" ht="30" customHeight="1">
      <c r="A8" s="2"/>
      <c r="B8" s="10" t="s">
        <v>64</v>
      </c>
      <c r="C8" s="29">
        <v>55667</v>
      </c>
      <c r="D8" s="69">
        <v>353</v>
      </c>
      <c r="E8" s="29">
        <v>55667</v>
      </c>
      <c r="F8" s="27"/>
    </row>
    <row r="9" spans="1:6" ht="30" customHeight="1">
      <c r="A9" s="4" t="s">
        <v>21</v>
      </c>
      <c r="B9" s="14"/>
      <c r="C9" s="4"/>
      <c r="D9" s="69"/>
      <c r="E9" s="27"/>
      <c r="F9" s="27"/>
    </row>
    <row r="10" spans="1:6" ht="30" customHeight="1">
      <c r="A10" s="7" t="s">
        <v>32</v>
      </c>
      <c r="B10" s="7"/>
      <c r="C10" s="17"/>
      <c r="D10" s="69"/>
      <c r="E10" s="27"/>
      <c r="F10" s="27"/>
    </row>
    <row r="11" spans="1:6" ht="30" customHeight="1">
      <c r="A11" s="15"/>
      <c r="B11" s="10" t="s">
        <v>92</v>
      </c>
      <c r="C11" s="17">
        <v>130000</v>
      </c>
      <c r="D11" s="69">
        <v>46</v>
      </c>
      <c r="E11" s="17">
        <v>130000</v>
      </c>
      <c r="F11" s="27"/>
    </row>
    <row r="12" spans="1:6" ht="30.75" customHeight="1">
      <c r="A12" s="15"/>
      <c r="B12" s="10" t="s">
        <v>94</v>
      </c>
      <c r="C12" s="27">
        <v>200000</v>
      </c>
      <c r="D12" s="69">
        <v>28</v>
      </c>
      <c r="E12" s="27">
        <v>200000</v>
      </c>
      <c r="F12" s="27"/>
    </row>
    <row r="13" spans="1:6" ht="30.75" customHeight="1">
      <c r="A13" s="15"/>
      <c r="B13" s="10" t="s">
        <v>95</v>
      </c>
      <c r="C13" s="27">
        <v>130000</v>
      </c>
      <c r="D13" s="69">
        <v>50</v>
      </c>
      <c r="E13" s="27">
        <v>130000</v>
      </c>
      <c r="F13" s="27"/>
    </row>
    <row r="14" spans="1:6" ht="28.5" customHeight="1">
      <c r="A14" s="15"/>
      <c r="B14" s="10" t="s">
        <v>93</v>
      </c>
      <c r="C14" s="27">
        <v>165699</v>
      </c>
      <c r="D14" s="69">
        <v>20</v>
      </c>
      <c r="E14" s="27">
        <v>165699</v>
      </c>
      <c r="F14" s="27"/>
    </row>
    <row r="16" ht="21.75">
      <c r="A16" s="1" t="s">
        <v>59</v>
      </c>
    </row>
  </sheetData>
  <sheetProtection selectLockedCells="1" selectUnlockedCells="1"/>
  <mergeCells count="7">
    <mergeCell ref="A1:F1"/>
    <mergeCell ref="F2:F3"/>
    <mergeCell ref="A2:A3"/>
    <mergeCell ref="B2:B3"/>
    <mergeCell ref="C2:C3"/>
    <mergeCell ref="D2:D3"/>
    <mergeCell ref="E2:E3"/>
  </mergeCells>
  <printOptions/>
  <pageMargins left="0.7875" right="0.7875" top="0.8861111111111111" bottom="1.0527777777777778" header="0.5118055555555555" footer="0.7875"/>
  <pageSetup fitToHeight="1" fitToWidth="1" horizontalDpi="600" verticalDpi="600" orientation="portrait" paperSize="9" scale="65" r:id="rId1"/>
  <headerFooter alignWithMargins="0">
    <oddFooter>&amp;C&amp;"Times New Roman,標準"&amp;12頁 &amp;P</oddFooter>
  </headerFooter>
</worksheet>
</file>

<file path=xl/worksheets/sheet2.xml><?xml version="1.0" encoding="utf-8"?>
<worksheet xmlns="http://schemas.openxmlformats.org/spreadsheetml/2006/main" xmlns:r="http://schemas.openxmlformats.org/officeDocument/2006/relationships">
  <sheetPr codeName="工作表2">
    <pageSetUpPr fitToPage="1"/>
  </sheetPr>
  <dimension ref="A1:F16"/>
  <sheetViews>
    <sheetView view="pageBreakPreview" zoomScale="70" zoomScaleNormal="80" zoomScaleSheetLayoutView="70" zoomScalePageLayoutView="0" workbookViewId="0" topLeftCell="A1">
      <selection activeCell="I11" sqref="I11"/>
    </sheetView>
  </sheetViews>
  <sheetFormatPr defaultColWidth="9.7109375" defaultRowHeight="15.75"/>
  <cols>
    <col min="1" max="1" width="33.421875" style="1" customWidth="1"/>
    <col min="2" max="2" width="19.421875" style="1" customWidth="1"/>
    <col min="3" max="3" width="44.28125" style="1" customWidth="1"/>
    <col min="4" max="4" width="10.421875" style="1" customWidth="1"/>
    <col min="5" max="5" width="19.28125" style="1" customWidth="1"/>
    <col min="6" max="6" width="19.421875" style="1" customWidth="1"/>
    <col min="7" max="244" width="9.7109375" style="1" customWidth="1"/>
  </cols>
  <sheetData>
    <row r="1" spans="1:6" ht="39.75" customHeight="1">
      <c r="A1" s="207" t="s">
        <v>116</v>
      </c>
      <c r="B1" s="207"/>
      <c r="C1" s="207"/>
      <c r="D1" s="207"/>
      <c r="E1" s="208"/>
      <c r="F1" s="208"/>
    </row>
    <row r="2" spans="1:6" ht="38.25" customHeight="1">
      <c r="A2" s="209" t="s">
        <v>0</v>
      </c>
      <c r="B2" s="209" t="s">
        <v>1</v>
      </c>
      <c r="C2" s="204" t="s">
        <v>2</v>
      </c>
      <c r="D2" s="204" t="s">
        <v>3</v>
      </c>
      <c r="E2" s="204" t="s">
        <v>395</v>
      </c>
      <c r="F2" s="204" t="s">
        <v>396</v>
      </c>
    </row>
    <row r="3" spans="1:6" ht="30" customHeight="1">
      <c r="A3" s="209"/>
      <c r="B3" s="209"/>
      <c r="C3" s="204"/>
      <c r="D3" s="204"/>
      <c r="E3" s="205"/>
      <c r="F3" s="205"/>
    </row>
    <row r="4" spans="1:6" ht="30" customHeight="1">
      <c r="A4" s="4" t="s">
        <v>21</v>
      </c>
      <c r="B4" s="4"/>
      <c r="C4" s="5"/>
      <c r="D4" s="6"/>
      <c r="E4" s="23"/>
      <c r="F4" s="23"/>
    </row>
    <row r="5" spans="1:6" ht="30" customHeight="1">
      <c r="A5" s="7" t="s">
        <v>5</v>
      </c>
      <c r="B5" s="16">
        <f>SUM(B6:B13)</f>
        <v>1860000</v>
      </c>
      <c r="C5" s="5"/>
      <c r="D5" s="6"/>
      <c r="E5" s="63">
        <v>710000</v>
      </c>
      <c r="F5" s="16">
        <f aca="true" t="shared" si="0" ref="F5:F13">B5-E5</f>
        <v>1150000</v>
      </c>
    </row>
    <row r="6" spans="1:6" ht="30" customHeight="1">
      <c r="A6" s="8" t="s">
        <v>22</v>
      </c>
      <c r="B6" s="9">
        <v>527200</v>
      </c>
      <c r="C6" s="10" t="s">
        <v>23</v>
      </c>
      <c r="D6" s="66">
        <v>11</v>
      </c>
      <c r="E6" s="9">
        <v>527200</v>
      </c>
      <c r="F6" s="40">
        <f t="shared" si="0"/>
        <v>0</v>
      </c>
    </row>
    <row r="7" spans="1:6" ht="30.75" customHeight="1">
      <c r="A7" s="8" t="s">
        <v>22</v>
      </c>
      <c r="B7" s="9">
        <v>838000</v>
      </c>
      <c r="C7" s="10" t="s">
        <v>24</v>
      </c>
      <c r="D7" s="66">
        <v>12</v>
      </c>
      <c r="E7" s="9">
        <v>838000</v>
      </c>
      <c r="F7" s="40">
        <f t="shared" si="0"/>
        <v>0</v>
      </c>
    </row>
    <row r="8" spans="1:6" ht="28.5" customHeight="1">
      <c r="A8" s="8" t="s">
        <v>10</v>
      </c>
      <c r="B8" s="9">
        <v>170000</v>
      </c>
      <c r="C8" s="10" t="s">
        <v>25</v>
      </c>
      <c r="D8" s="66">
        <v>13</v>
      </c>
      <c r="E8" s="64">
        <v>169092</v>
      </c>
      <c r="F8" s="40">
        <f t="shared" si="0"/>
        <v>908</v>
      </c>
    </row>
    <row r="9" spans="1:6" ht="28.5" customHeight="1">
      <c r="A9" s="8" t="s">
        <v>13</v>
      </c>
      <c r="B9" s="9">
        <v>32000</v>
      </c>
      <c r="C9" s="10" t="s">
        <v>26</v>
      </c>
      <c r="D9" s="66"/>
      <c r="E9" s="64"/>
      <c r="F9" s="40">
        <f t="shared" si="0"/>
        <v>32000</v>
      </c>
    </row>
    <row r="10" spans="1:6" ht="29.25" customHeight="1">
      <c r="A10" s="28"/>
      <c r="B10" s="9">
        <v>34800</v>
      </c>
      <c r="C10" s="10" t="s">
        <v>112</v>
      </c>
      <c r="D10" s="66"/>
      <c r="E10" s="64"/>
      <c r="F10" s="40">
        <f t="shared" si="0"/>
        <v>34800</v>
      </c>
    </row>
    <row r="11" spans="1:6" ht="29.25" customHeight="1">
      <c r="A11" s="28" t="s">
        <v>97</v>
      </c>
      <c r="B11" s="9">
        <v>82000</v>
      </c>
      <c r="C11" s="10" t="s">
        <v>27</v>
      </c>
      <c r="D11" s="66">
        <v>14</v>
      </c>
      <c r="E11" s="9">
        <v>82000</v>
      </c>
      <c r="F11" s="40">
        <f t="shared" si="0"/>
        <v>0</v>
      </c>
    </row>
    <row r="12" spans="1:6" ht="29.25" customHeight="1">
      <c r="A12" s="28" t="s">
        <v>98</v>
      </c>
      <c r="B12" s="9">
        <v>110000</v>
      </c>
      <c r="C12" s="10" t="s">
        <v>28</v>
      </c>
      <c r="D12" s="66">
        <v>270</v>
      </c>
      <c r="E12" s="64">
        <v>110000</v>
      </c>
      <c r="F12" s="40">
        <f t="shared" si="0"/>
        <v>0</v>
      </c>
    </row>
    <row r="13" spans="1:6" ht="30.75" customHeight="1">
      <c r="A13" s="8"/>
      <c r="B13" s="9">
        <v>66000</v>
      </c>
      <c r="C13" s="10" t="s">
        <v>115</v>
      </c>
      <c r="D13" s="66">
        <v>271</v>
      </c>
      <c r="E13" s="64">
        <v>66000</v>
      </c>
      <c r="F13" s="40">
        <f t="shared" si="0"/>
        <v>0</v>
      </c>
    </row>
    <row r="14" spans="1:6" ht="28.5" customHeight="1">
      <c r="A14" s="7" t="s">
        <v>29</v>
      </c>
      <c r="B14" s="9"/>
      <c r="C14" s="10"/>
      <c r="D14" s="22"/>
      <c r="E14" s="3"/>
      <c r="F14" s="23"/>
    </row>
    <row r="15" spans="1:6" ht="28.5" customHeight="1">
      <c r="A15" s="28" t="s">
        <v>99</v>
      </c>
      <c r="B15" s="9">
        <v>11355982</v>
      </c>
      <c r="C15" s="10" t="s">
        <v>30</v>
      </c>
      <c r="D15" s="66">
        <v>32</v>
      </c>
      <c r="E15" s="64">
        <v>11355982</v>
      </c>
      <c r="F15" s="40">
        <f>B15-E15</f>
        <v>0</v>
      </c>
    </row>
    <row r="16" spans="1:6" ht="21.75">
      <c r="A16" s="28"/>
      <c r="B16" s="9"/>
      <c r="C16" s="10" t="s">
        <v>451</v>
      </c>
      <c r="D16" s="66">
        <v>481</v>
      </c>
      <c r="E16" s="64">
        <v>60000</v>
      </c>
      <c r="F16" s="40"/>
    </row>
  </sheetData>
  <sheetProtection selectLockedCells="1" selectUnlockedCells="1"/>
  <mergeCells count="7">
    <mergeCell ref="A1:F1"/>
    <mergeCell ref="F2:F3"/>
    <mergeCell ref="A2:A3"/>
    <mergeCell ref="B2:B3"/>
    <mergeCell ref="C2:C3"/>
    <mergeCell ref="D2:D3"/>
    <mergeCell ref="E2:E3"/>
  </mergeCells>
  <printOptions/>
  <pageMargins left="0.7875" right="0.7875" top="0.8861111111111111" bottom="1.0527777777777778" header="0.5118055555555555" footer="0.7875"/>
  <pageSetup fitToHeight="1" fitToWidth="1" horizontalDpi="600" verticalDpi="600" orientation="portrait" paperSize="9" scale="63" r:id="rId1"/>
  <headerFooter alignWithMargins="0">
    <oddFooter>&amp;C&amp;"Times New Roman,標準"&amp;12頁 &amp;P</oddFooter>
  </headerFooter>
</worksheet>
</file>

<file path=xl/worksheets/sheet3.xml><?xml version="1.0" encoding="utf-8"?>
<worksheet xmlns="http://schemas.openxmlformats.org/spreadsheetml/2006/main" xmlns:r="http://schemas.openxmlformats.org/officeDocument/2006/relationships">
  <sheetPr codeName="工作表3">
    <pageSetUpPr fitToPage="1"/>
  </sheetPr>
  <dimension ref="A1:F66"/>
  <sheetViews>
    <sheetView view="pageBreakPreview" zoomScale="70" zoomScaleNormal="55" zoomScaleSheetLayoutView="70" zoomScalePageLayoutView="0" workbookViewId="0" topLeftCell="A48">
      <selection activeCell="K61" sqref="K61"/>
    </sheetView>
  </sheetViews>
  <sheetFormatPr defaultColWidth="9.57421875" defaultRowHeight="15.75"/>
  <cols>
    <col min="1" max="1" width="23.140625" style="1" customWidth="1"/>
    <col min="2" max="2" width="55.28125" style="1" customWidth="1"/>
    <col min="3" max="3" width="28.421875" style="1" customWidth="1"/>
    <col min="4" max="4" width="12.28125" style="1" customWidth="1"/>
    <col min="5" max="5" width="22.421875" style="1" customWidth="1"/>
    <col min="6" max="6" width="24.57421875" style="1" customWidth="1"/>
    <col min="7" max="245" width="9.57421875" style="1" customWidth="1"/>
  </cols>
  <sheetData>
    <row r="1" spans="1:6" ht="38.25" customHeight="1">
      <c r="A1" s="210" t="s">
        <v>117</v>
      </c>
      <c r="B1" s="210"/>
      <c r="C1" s="210"/>
      <c r="D1" s="210"/>
      <c r="E1" s="211"/>
      <c r="F1" s="211"/>
    </row>
    <row r="2" spans="1:6" ht="28.5" customHeight="1">
      <c r="A2" s="12" t="s">
        <v>0</v>
      </c>
      <c r="B2" s="12" t="s">
        <v>31</v>
      </c>
      <c r="C2" s="12" t="s">
        <v>1</v>
      </c>
      <c r="D2" s="13" t="s">
        <v>3</v>
      </c>
      <c r="E2" s="204" t="s">
        <v>395</v>
      </c>
      <c r="F2" s="204" t="s">
        <v>396</v>
      </c>
    </row>
    <row r="3" spans="1:6" ht="30" customHeight="1">
      <c r="A3" s="4" t="s">
        <v>4</v>
      </c>
      <c r="B3" s="14"/>
      <c r="C3" s="4"/>
      <c r="D3" s="5"/>
      <c r="E3" s="205"/>
      <c r="F3" s="205"/>
    </row>
    <row r="4" spans="1:6" ht="30" customHeight="1">
      <c r="A4" s="7" t="s">
        <v>32</v>
      </c>
      <c r="B4" s="14"/>
      <c r="C4" s="4"/>
      <c r="D4" s="5"/>
      <c r="E4" s="23"/>
      <c r="F4" s="23"/>
    </row>
    <row r="5" spans="1:6" ht="30" customHeight="1">
      <c r="A5" s="15"/>
      <c r="B5" s="7" t="s">
        <v>33</v>
      </c>
      <c r="C5" s="9">
        <v>41040000</v>
      </c>
      <c r="D5" s="69">
        <v>15</v>
      </c>
      <c r="E5" s="9">
        <v>41040000</v>
      </c>
      <c r="F5" s="9">
        <f>C5-E5</f>
        <v>0</v>
      </c>
    </row>
    <row r="6" spans="1:6" ht="30" customHeight="1">
      <c r="A6" s="15"/>
      <c r="B6" s="7" t="s">
        <v>34</v>
      </c>
      <c r="C6" s="9">
        <v>1872000</v>
      </c>
      <c r="D6" s="69">
        <v>166</v>
      </c>
      <c r="E6" s="9">
        <v>1872000</v>
      </c>
      <c r="F6" s="9">
        <f aca="true" t="shared" si="0" ref="F6:F11">C6-E6</f>
        <v>0</v>
      </c>
    </row>
    <row r="7" spans="1:6" ht="30" customHeight="1">
      <c r="A7" s="15"/>
      <c r="B7" s="7" t="s">
        <v>35</v>
      </c>
      <c r="C7" s="9">
        <v>1216000</v>
      </c>
      <c r="D7" s="69">
        <v>323</v>
      </c>
      <c r="E7" s="9">
        <v>1216000</v>
      </c>
      <c r="F7" s="9">
        <f t="shared" si="0"/>
        <v>0</v>
      </c>
    </row>
    <row r="8" spans="1:6" ht="30" customHeight="1">
      <c r="A8" s="15"/>
      <c r="B8" s="7" t="s">
        <v>36</v>
      </c>
      <c r="C8" s="9">
        <v>1140000</v>
      </c>
      <c r="D8" s="69">
        <v>33</v>
      </c>
      <c r="E8" s="9">
        <v>1140000</v>
      </c>
      <c r="F8" s="9">
        <f t="shared" si="0"/>
        <v>0</v>
      </c>
    </row>
    <row r="9" spans="1:6" ht="29.25" customHeight="1">
      <c r="A9" s="15"/>
      <c r="B9" s="10" t="s">
        <v>37</v>
      </c>
      <c r="C9" s="9">
        <v>16664000</v>
      </c>
      <c r="D9" s="69">
        <v>256</v>
      </c>
      <c r="E9" s="9">
        <v>16664000</v>
      </c>
      <c r="F9" s="9">
        <f t="shared" si="0"/>
        <v>0</v>
      </c>
    </row>
    <row r="10" spans="1:6" ht="28.5" customHeight="1">
      <c r="A10" s="15"/>
      <c r="B10" s="10" t="s">
        <v>38</v>
      </c>
      <c r="C10" s="9">
        <v>180620</v>
      </c>
      <c r="D10" s="94">
        <v>22</v>
      </c>
      <c r="E10" s="9">
        <v>180620</v>
      </c>
      <c r="F10" s="9">
        <f t="shared" si="0"/>
        <v>0</v>
      </c>
    </row>
    <row r="11" spans="1:6" ht="28.5" customHeight="1">
      <c r="A11" s="15"/>
      <c r="B11" s="7" t="s">
        <v>39</v>
      </c>
      <c r="C11" s="9">
        <v>334872</v>
      </c>
      <c r="D11" s="94">
        <v>140</v>
      </c>
      <c r="E11" s="9">
        <v>334872</v>
      </c>
      <c r="F11" s="9">
        <f t="shared" si="0"/>
        <v>0</v>
      </c>
    </row>
    <row r="12" spans="1:6" ht="30" customHeight="1">
      <c r="A12" s="4" t="s">
        <v>21</v>
      </c>
      <c r="B12" s="14"/>
      <c r="C12" s="75"/>
      <c r="D12" s="69"/>
      <c r="E12" s="9"/>
      <c r="F12" s="9"/>
    </row>
    <row r="13" spans="1:6" ht="30" customHeight="1">
      <c r="A13" s="7" t="s">
        <v>32</v>
      </c>
      <c r="B13" s="14"/>
      <c r="C13" s="76"/>
      <c r="D13" s="69"/>
      <c r="E13" s="9"/>
      <c r="F13" s="9"/>
    </row>
    <row r="14" spans="1:6" ht="30" customHeight="1">
      <c r="A14" s="15"/>
      <c r="B14" s="10" t="s">
        <v>298</v>
      </c>
      <c r="C14" s="17">
        <v>50000</v>
      </c>
      <c r="D14" s="69">
        <v>136</v>
      </c>
      <c r="E14" s="9">
        <v>50000</v>
      </c>
      <c r="F14" s="9">
        <f>C14-E14</f>
        <v>0</v>
      </c>
    </row>
    <row r="15" spans="1:6" ht="32.25" customHeight="1">
      <c r="A15" s="15"/>
      <c r="B15" s="10" t="s">
        <v>299</v>
      </c>
      <c r="C15" s="17">
        <v>312000</v>
      </c>
      <c r="D15" s="69">
        <v>137</v>
      </c>
      <c r="E15" s="9">
        <v>312000</v>
      </c>
      <c r="F15" s="9">
        <f>C15-E15</f>
        <v>0</v>
      </c>
    </row>
    <row r="16" spans="1:6" ht="30" customHeight="1">
      <c r="A16" s="15"/>
      <c r="B16" s="10" t="s">
        <v>339</v>
      </c>
      <c r="C16" s="17">
        <v>222528</v>
      </c>
      <c r="D16" s="69">
        <v>287</v>
      </c>
      <c r="E16" s="9">
        <v>222528</v>
      </c>
      <c r="F16" s="9"/>
    </row>
    <row r="17" spans="1:6" ht="32.25" customHeight="1">
      <c r="A17" s="15"/>
      <c r="B17" s="10" t="s">
        <v>40</v>
      </c>
      <c r="C17" s="17">
        <v>392806</v>
      </c>
      <c r="D17" s="69">
        <v>318</v>
      </c>
      <c r="E17" s="9">
        <f>403401+10</f>
        <v>403411</v>
      </c>
      <c r="F17" s="9">
        <f>C17-E17</f>
        <v>-10605</v>
      </c>
    </row>
    <row r="18" spans="1:6" ht="36.75" customHeight="1">
      <c r="A18" s="15"/>
      <c r="B18" s="10" t="s">
        <v>41</v>
      </c>
      <c r="C18" s="17">
        <v>1008000</v>
      </c>
      <c r="D18" s="69">
        <v>324</v>
      </c>
      <c r="E18" s="17">
        <v>1008000</v>
      </c>
      <c r="F18" s="9">
        <f aca="true" t="shared" si="1" ref="F18:F42">C18-E18</f>
        <v>0</v>
      </c>
    </row>
    <row r="19" spans="1:6" ht="36.75" customHeight="1">
      <c r="A19" s="15"/>
      <c r="B19" s="10" t="s">
        <v>42</v>
      </c>
      <c r="C19" s="17">
        <v>35000</v>
      </c>
      <c r="D19" s="69">
        <v>325</v>
      </c>
      <c r="E19" s="9">
        <v>35000</v>
      </c>
      <c r="F19" s="9">
        <f t="shared" si="1"/>
        <v>0</v>
      </c>
    </row>
    <row r="20" spans="1:6" ht="36.75" customHeight="1">
      <c r="A20" s="15"/>
      <c r="B20" s="10" t="s">
        <v>313</v>
      </c>
      <c r="C20" s="17">
        <v>4000</v>
      </c>
      <c r="D20" s="69">
        <v>258</v>
      </c>
      <c r="E20" s="9">
        <v>4000</v>
      </c>
      <c r="F20" s="9">
        <f t="shared" si="1"/>
        <v>0</v>
      </c>
    </row>
    <row r="21" spans="1:6" ht="36.75" customHeight="1">
      <c r="A21" s="15"/>
      <c r="B21" s="10" t="s">
        <v>312</v>
      </c>
      <c r="C21" s="17">
        <f>111405-4000</f>
        <v>107405</v>
      </c>
      <c r="D21" s="69">
        <v>30</v>
      </c>
      <c r="E21" s="9">
        <v>96800</v>
      </c>
      <c r="F21" s="9">
        <f t="shared" si="1"/>
        <v>10605</v>
      </c>
    </row>
    <row r="22" spans="1:6" ht="50.25" customHeight="1">
      <c r="A22" s="15"/>
      <c r="B22" s="10" t="s">
        <v>125</v>
      </c>
      <c r="C22" s="17">
        <v>38595</v>
      </c>
      <c r="D22" s="69">
        <v>31</v>
      </c>
      <c r="E22" s="9">
        <v>38595</v>
      </c>
      <c r="F22" s="9">
        <f t="shared" si="1"/>
        <v>0</v>
      </c>
    </row>
    <row r="23" spans="1:6" ht="37.5" customHeight="1">
      <c r="A23" s="15"/>
      <c r="B23" s="10" t="s">
        <v>381</v>
      </c>
      <c r="C23" s="17">
        <v>30000</v>
      </c>
      <c r="D23" s="69">
        <v>326</v>
      </c>
      <c r="E23" s="9">
        <v>30000</v>
      </c>
      <c r="F23" s="9">
        <f t="shared" si="1"/>
        <v>0</v>
      </c>
    </row>
    <row r="24" spans="1:6" ht="37.5" customHeight="1">
      <c r="A24" s="15"/>
      <c r="B24" s="10" t="s">
        <v>43</v>
      </c>
      <c r="C24" s="17">
        <v>638400</v>
      </c>
      <c r="D24" s="69">
        <v>47</v>
      </c>
      <c r="E24" s="9">
        <v>638400</v>
      </c>
      <c r="F24" s="9">
        <f t="shared" si="1"/>
        <v>0</v>
      </c>
    </row>
    <row r="25" spans="1:6" ht="37.5" customHeight="1">
      <c r="A25" s="15"/>
      <c r="B25" s="10" t="s">
        <v>44</v>
      </c>
      <c r="C25" s="17">
        <v>16800</v>
      </c>
      <c r="D25" s="69">
        <v>54</v>
      </c>
      <c r="E25" s="9">
        <v>16800</v>
      </c>
      <c r="F25" s="9">
        <f t="shared" si="1"/>
        <v>0</v>
      </c>
    </row>
    <row r="26" spans="1:6" ht="33" customHeight="1">
      <c r="A26" s="15"/>
      <c r="B26" s="10" t="s">
        <v>45</v>
      </c>
      <c r="C26" s="17">
        <v>252000</v>
      </c>
      <c r="D26" s="69">
        <v>259</v>
      </c>
      <c r="E26" s="9">
        <v>252000</v>
      </c>
      <c r="F26" s="9">
        <f t="shared" si="1"/>
        <v>0</v>
      </c>
    </row>
    <row r="27" spans="1:6" ht="32.25" customHeight="1">
      <c r="A27" s="15"/>
      <c r="B27" s="10" t="s">
        <v>382</v>
      </c>
      <c r="C27" s="17">
        <v>35000</v>
      </c>
      <c r="D27" s="69">
        <v>327</v>
      </c>
      <c r="E27" s="9">
        <v>35000</v>
      </c>
      <c r="F27" s="9">
        <f t="shared" si="1"/>
        <v>0</v>
      </c>
    </row>
    <row r="28" spans="1:6" ht="33.75" customHeight="1">
      <c r="A28" s="15"/>
      <c r="B28" s="10" t="s">
        <v>46</v>
      </c>
      <c r="C28" s="17">
        <v>532000</v>
      </c>
      <c r="D28" s="69">
        <v>36</v>
      </c>
      <c r="E28" s="9">
        <v>532000</v>
      </c>
      <c r="F28" s="9">
        <f t="shared" si="1"/>
        <v>0</v>
      </c>
    </row>
    <row r="29" spans="1:6" ht="33.75" customHeight="1">
      <c r="A29" s="15"/>
      <c r="B29" s="10" t="s">
        <v>383</v>
      </c>
      <c r="C29" s="17">
        <v>300000</v>
      </c>
      <c r="D29" s="69">
        <v>328</v>
      </c>
      <c r="E29" s="9">
        <v>300000</v>
      </c>
      <c r="F29" s="9">
        <f t="shared" si="1"/>
        <v>0</v>
      </c>
    </row>
    <row r="30" spans="1:6" ht="33" customHeight="1">
      <c r="A30" s="15"/>
      <c r="B30" s="10" t="s">
        <v>384</v>
      </c>
      <c r="C30" s="17">
        <v>215712</v>
      </c>
      <c r="D30" s="69">
        <v>330</v>
      </c>
      <c r="E30" s="9">
        <v>215712</v>
      </c>
      <c r="F30" s="9">
        <f t="shared" si="1"/>
        <v>0</v>
      </c>
    </row>
    <row r="31" spans="1:6" ht="33.75" customHeight="1">
      <c r="A31" s="15"/>
      <c r="B31" s="10" t="s">
        <v>47</v>
      </c>
      <c r="C31" s="17">
        <v>6618000</v>
      </c>
      <c r="D31" s="69">
        <v>23</v>
      </c>
      <c r="E31" s="9">
        <v>6618000</v>
      </c>
      <c r="F31" s="9">
        <f t="shared" si="1"/>
        <v>0</v>
      </c>
    </row>
    <row r="32" spans="1:6" ht="38.25" customHeight="1">
      <c r="A32" s="15"/>
      <c r="B32" s="10" t="s">
        <v>48</v>
      </c>
      <c r="C32" s="17">
        <v>30000</v>
      </c>
      <c r="D32" s="69">
        <v>331</v>
      </c>
      <c r="E32" s="9">
        <v>30000</v>
      </c>
      <c r="F32" s="9">
        <f t="shared" si="1"/>
        <v>0</v>
      </c>
    </row>
    <row r="33" spans="1:6" ht="33.75" customHeight="1">
      <c r="A33" s="15"/>
      <c r="B33" s="10" t="s">
        <v>49</v>
      </c>
      <c r="C33" s="17">
        <v>63000</v>
      </c>
      <c r="D33" s="69">
        <v>321</v>
      </c>
      <c r="E33" s="9">
        <v>63000</v>
      </c>
      <c r="F33" s="9">
        <f t="shared" si="1"/>
        <v>0</v>
      </c>
    </row>
    <row r="34" spans="1:6" ht="36" customHeight="1">
      <c r="A34" s="15"/>
      <c r="B34" s="10" t="s">
        <v>346</v>
      </c>
      <c r="C34" s="17">
        <v>1700000</v>
      </c>
      <c r="D34" s="69">
        <v>309</v>
      </c>
      <c r="E34" s="17">
        <v>1700000</v>
      </c>
      <c r="F34" s="9">
        <f t="shared" si="1"/>
        <v>0</v>
      </c>
    </row>
    <row r="35" spans="1:6" ht="33" customHeight="1">
      <c r="A35" s="15"/>
      <c r="B35" s="10" t="s">
        <v>385</v>
      </c>
      <c r="C35" s="17">
        <v>1575000</v>
      </c>
      <c r="D35" s="69">
        <v>310</v>
      </c>
      <c r="E35" s="17">
        <v>1575000</v>
      </c>
      <c r="F35" s="9">
        <f t="shared" si="1"/>
        <v>0</v>
      </c>
    </row>
    <row r="36" spans="1:6" ht="32.25" customHeight="1">
      <c r="A36" s="15"/>
      <c r="B36" s="10" t="s">
        <v>386</v>
      </c>
      <c r="C36" s="17">
        <v>6134400</v>
      </c>
      <c r="D36" s="69">
        <v>336</v>
      </c>
      <c r="E36" s="17">
        <v>6134400</v>
      </c>
      <c r="F36" s="9">
        <f t="shared" si="1"/>
        <v>0</v>
      </c>
    </row>
    <row r="37" spans="1:6" ht="45" customHeight="1">
      <c r="A37" s="15"/>
      <c r="B37" s="10" t="s">
        <v>96</v>
      </c>
      <c r="C37" s="17">
        <v>3071493</v>
      </c>
      <c r="D37" s="69">
        <v>273</v>
      </c>
      <c r="E37" s="9">
        <v>3071493</v>
      </c>
      <c r="F37" s="9">
        <f t="shared" si="1"/>
        <v>0</v>
      </c>
    </row>
    <row r="38" spans="1:6" ht="33.75" customHeight="1">
      <c r="A38" s="15"/>
      <c r="B38" s="10" t="s">
        <v>52</v>
      </c>
      <c r="C38" s="17">
        <v>449000</v>
      </c>
      <c r="D38" s="69">
        <v>133</v>
      </c>
      <c r="E38" s="9">
        <v>448500</v>
      </c>
      <c r="F38" s="9">
        <f t="shared" si="1"/>
        <v>500</v>
      </c>
    </row>
    <row r="39" spans="1:6" ht="33" customHeight="1">
      <c r="A39" s="15"/>
      <c r="B39" s="10" t="s">
        <v>53</v>
      </c>
      <c r="C39" s="17">
        <v>147840</v>
      </c>
      <c r="D39" s="69">
        <v>43</v>
      </c>
      <c r="E39" s="9">
        <v>147840</v>
      </c>
      <c r="F39" s="9">
        <f t="shared" si="1"/>
        <v>0</v>
      </c>
    </row>
    <row r="40" spans="1:6" ht="33.75" customHeight="1">
      <c r="A40" s="15"/>
      <c r="B40" s="10" t="s">
        <v>308</v>
      </c>
      <c r="C40" s="17">
        <v>150000</v>
      </c>
      <c r="D40" s="69">
        <v>168</v>
      </c>
      <c r="E40" s="9">
        <v>150000</v>
      </c>
      <c r="F40" s="9">
        <f t="shared" si="1"/>
        <v>0</v>
      </c>
    </row>
    <row r="41" spans="1:6" ht="36.75" customHeight="1">
      <c r="A41" s="15"/>
      <c r="B41" s="10" t="s">
        <v>323</v>
      </c>
      <c r="C41" s="17">
        <v>150000</v>
      </c>
      <c r="D41" s="69">
        <v>268</v>
      </c>
      <c r="E41" s="9">
        <v>150000</v>
      </c>
      <c r="F41" s="9">
        <f t="shared" si="1"/>
        <v>0</v>
      </c>
    </row>
    <row r="42" spans="1:6" ht="46.5" customHeight="1">
      <c r="A42" s="15"/>
      <c r="B42" s="10" t="s">
        <v>322</v>
      </c>
      <c r="C42" s="17">
        <v>760000</v>
      </c>
      <c r="D42" s="69">
        <v>267</v>
      </c>
      <c r="E42" s="9">
        <v>760000</v>
      </c>
      <c r="F42" s="9">
        <f t="shared" si="1"/>
        <v>0</v>
      </c>
    </row>
    <row r="43" spans="1:6" ht="38.25" customHeight="1">
      <c r="A43" s="7" t="s">
        <v>54</v>
      </c>
      <c r="B43" s="10"/>
      <c r="C43" s="17"/>
      <c r="D43" s="69"/>
      <c r="E43" s="9"/>
      <c r="F43" s="9"/>
    </row>
    <row r="44" spans="1:6" ht="37.5" customHeight="1">
      <c r="A44" s="15"/>
      <c r="B44" s="10" t="s">
        <v>110</v>
      </c>
      <c r="C44" s="17">
        <v>302000</v>
      </c>
      <c r="D44" s="69">
        <v>269</v>
      </c>
      <c r="E44" s="9">
        <v>302000</v>
      </c>
      <c r="F44" s="9"/>
    </row>
    <row r="45" spans="1:6" ht="45.75" customHeight="1">
      <c r="A45" s="15"/>
      <c r="B45" s="10" t="s">
        <v>321</v>
      </c>
      <c r="C45" s="17">
        <v>458000</v>
      </c>
      <c r="D45" s="69">
        <v>265</v>
      </c>
      <c r="E45" s="9">
        <v>458000</v>
      </c>
      <c r="F45" s="9">
        <v>422900</v>
      </c>
    </row>
    <row r="46" spans="1:6" ht="45.75" customHeight="1">
      <c r="A46" s="15"/>
      <c r="B46" s="10" t="s">
        <v>447</v>
      </c>
      <c r="C46" s="17">
        <v>5320000</v>
      </c>
      <c r="D46" s="69">
        <v>468</v>
      </c>
      <c r="E46" s="9"/>
      <c r="F46" s="9"/>
    </row>
    <row r="47" spans="1:6" ht="36.75" customHeight="1">
      <c r="A47" s="7" t="s">
        <v>55</v>
      </c>
      <c r="B47" s="10"/>
      <c r="C47" s="17"/>
      <c r="D47" s="69"/>
      <c r="E47" s="9"/>
      <c r="F47" s="9"/>
    </row>
    <row r="48" spans="1:6" ht="36" customHeight="1">
      <c r="A48" s="15"/>
      <c r="B48" s="10" t="s">
        <v>56</v>
      </c>
      <c r="C48" s="17">
        <v>28800</v>
      </c>
      <c r="D48" s="69">
        <v>337</v>
      </c>
      <c r="E48" s="17">
        <v>28800</v>
      </c>
      <c r="F48" s="9"/>
    </row>
    <row r="49" spans="1:6" ht="34.5" customHeight="1">
      <c r="A49" s="15"/>
      <c r="B49" s="10" t="s">
        <v>57</v>
      </c>
      <c r="C49" s="18">
        <v>60480</v>
      </c>
      <c r="D49" s="69">
        <v>338</v>
      </c>
      <c r="E49" s="18">
        <v>60480</v>
      </c>
      <c r="F49" s="9"/>
    </row>
    <row r="50" spans="1:6" ht="36.75" customHeight="1">
      <c r="A50" s="15"/>
      <c r="B50" s="10" t="s">
        <v>58</v>
      </c>
      <c r="C50" s="9">
        <v>49296000</v>
      </c>
      <c r="D50" s="69">
        <v>257</v>
      </c>
      <c r="E50" s="9">
        <v>49296000</v>
      </c>
      <c r="F50" s="9"/>
    </row>
    <row r="51" spans="1:6" ht="30">
      <c r="A51" s="4" t="s">
        <v>105</v>
      </c>
      <c r="B51" s="78"/>
      <c r="C51" s="29"/>
      <c r="D51" s="79"/>
      <c r="E51" s="23"/>
      <c r="F51" s="23"/>
    </row>
    <row r="52" spans="1:6" ht="30">
      <c r="A52" s="7" t="s">
        <v>319</v>
      </c>
      <c r="B52" s="10" t="s">
        <v>213</v>
      </c>
      <c r="C52" s="29">
        <v>1941797</v>
      </c>
      <c r="D52" s="79">
        <v>55</v>
      </c>
      <c r="E52" s="23"/>
      <c r="F52" s="23"/>
    </row>
    <row r="53" spans="1:6" ht="30">
      <c r="A53" s="7"/>
      <c r="B53" s="10" t="s">
        <v>453</v>
      </c>
      <c r="C53" s="29">
        <v>860097</v>
      </c>
      <c r="D53" s="79">
        <v>484</v>
      </c>
      <c r="E53" s="23"/>
      <c r="F53" s="23"/>
    </row>
    <row r="54" spans="1:6" ht="30">
      <c r="A54" s="7" t="s">
        <v>320</v>
      </c>
      <c r="B54" s="10" t="s">
        <v>216</v>
      </c>
      <c r="C54" s="29">
        <v>37426</v>
      </c>
      <c r="D54" s="79">
        <v>66</v>
      </c>
      <c r="E54" s="23"/>
      <c r="F54" s="23"/>
    </row>
    <row r="55" spans="1:6" ht="30">
      <c r="A55" s="7" t="s">
        <v>332</v>
      </c>
      <c r="B55" s="10" t="s">
        <v>333</v>
      </c>
      <c r="C55" s="29">
        <v>691614</v>
      </c>
      <c r="D55" s="79">
        <v>275</v>
      </c>
      <c r="E55" s="23"/>
      <c r="F55" s="23"/>
    </row>
    <row r="56" spans="1:6" ht="39">
      <c r="A56" s="7" t="s">
        <v>332</v>
      </c>
      <c r="B56" s="172" t="s">
        <v>418</v>
      </c>
      <c r="C56" s="29">
        <v>252816</v>
      </c>
      <c r="D56" s="79">
        <v>409</v>
      </c>
      <c r="E56" s="23"/>
      <c r="F56" s="23"/>
    </row>
    <row r="57" spans="1:6" ht="30">
      <c r="A57" s="7" t="s">
        <v>332</v>
      </c>
      <c r="B57" s="172" t="s">
        <v>458</v>
      </c>
      <c r="C57" s="29">
        <v>161194</v>
      </c>
      <c r="D57" s="79">
        <v>494</v>
      </c>
      <c r="E57" s="23"/>
      <c r="F57" s="23"/>
    </row>
    <row r="58" spans="1:6" ht="30">
      <c r="A58" s="7" t="s">
        <v>332</v>
      </c>
      <c r="B58" s="172" t="s">
        <v>461</v>
      </c>
      <c r="C58" s="29" t="s">
        <v>462</v>
      </c>
      <c r="D58" s="79"/>
      <c r="E58" s="23"/>
      <c r="F58" s="23"/>
    </row>
    <row r="59" spans="1:6" ht="32.25">
      <c r="A59" s="7" t="s">
        <v>340</v>
      </c>
      <c r="B59" s="137" t="s">
        <v>433</v>
      </c>
      <c r="C59" s="29"/>
      <c r="D59" s="79">
        <v>288</v>
      </c>
      <c r="E59" s="23"/>
      <c r="F59" s="23"/>
    </row>
    <row r="60" spans="1:6" ht="30">
      <c r="A60" s="7"/>
      <c r="B60" s="137" t="s">
        <v>432</v>
      </c>
      <c r="C60" s="29">
        <v>35000</v>
      </c>
      <c r="D60" s="79">
        <v>429</v>
      </c>
      <c r="E60" s="23"/>
      <c r="F60" s="23"/>
    </row>
    <row r="61" spans="1:6" ht="30">
      <c r="A61" s="7" t="s">
        <v>368</v>
      </c>
      <c r="B61" s="137" t="s">
        <v>367</v>
      </c>
      <c r="C61" s="29">
        <v>50000</v>
      </c>
      <c r="D61" s="79">
        <v>313</v>
      </c>
      <c r="E61" s="23"/>
      <c r="F61" s="23"/>
    </row>
    <row r="62" spans="1:6" ht="32.25">
      <c r="A62" s="7"/>
      <c r="B62" s="137" t="s">
        <v>440</v>
      </c>
      <c r="C62" s="29">
        <v>52000</v>
      </c>
      <c r="D62" s="79">
        <v>453</v>
      </c>
      <c r="E62" s="23"/>
      <c r="F62" s="23"/>
    </row>
    <row r="63" spans="1:6" ht="32.25">
      <c r="A63" s="7"/>
      <c r="B63" s="137" t="s">
        <v>446</v>
      </c>
      <c r="C63" s="29">
        <v>277250</v>
      </c>
      <c r="D63" s="79">
        <v>464</v>
      </c>
      <c r="E63" s="23"/>
      <c r="F63" s="23"/>
    </row>
    <row r="64" spans="1:6" ht="30">
      <c r="A64" s="7" t="s">
        <v>403</v>
      </c>
      <c r="B64" s="137" t="s">
        <v>404</v>
      </c>
      <c r="C64" s="29">
        <v>179389</v>
      </c>
      <c r="D64" s="79">
        <v>372</v>
      </c>
      <c r="E64" s="23"/>
      <c r="F64" s="23"/>
    </row>
    <row r="65" spans="1:6" ht="30">
      <c r="A65" s="7" t="s">
        <v>420</v>
      </c>
      <c r="B65" s="137" t="s">
        <v>421</v>
      </c>
      <c r="C65" s="29"/>
      <c r="D65" s="79">
        <v>410</v>
      </c>
      <c r="E65" s="23"/>
      <c r="F65" s="23"/>
    </row>
    <row r="66" spans="1:6" ht="30">
      <c r="A66" s="174" t="s">
        <v>424</v>
      </c>
      <c r="B66" s="137" t="s">
        <v>425</v>
      </c>
      <c r="C66" s="29">
        <v>438500</v>
      </c>
      <c r="D66" s="79"/>
      <c r="E66" s="23"/>
      <c r="F66" s="23"/>
    </row>
  </sheetData>
  <sheetProtection selectLockedCells="1" selectUnlockedCells="1"/>
  <mergeCells count="3">
    <mergeCell ref="E2:E3"/>
    <mergeCell ref="F2:F3"/>
    <mergeCell ref="A1:F1"/>
  </mergeCells>
  <printOptions/>
  <pageMargins left="0.7875" right="0.7875" top="0.8861111111111111" bottom="1.0527777777777778" header="0.5118055555555555" footer="0.7875"/>
  <pageSetup fitToHeight="1" fitToWidth="1" horizontalDpi="600" verticalDpi="600" orientation="portrait" paperSize="9" scale="32" r:id="rId1"/>
  <headerFooter alignWithMargins="0">
    <oddFooter>&amp;C&amp;"Times New Roman,標準"&amp;12頁 &amp;P</oddFooter>
  </headerFooter>
</worksheet>
</file>

<file path=xl/worksheets/sheet4.xml><?xml version="1.0" encoding="utf-8"?>
<worksheet xmlns="http://schemas.openxmlformats.org/spreadsheetml/2006/main" xmlns:r="http://schemas.openxmlformats.org/officeDocument/2006/relationships">
  <sheetPr codeName="工作表4"/>
  <dimension ref="A1:D70"/>
  <sheetViews>
    <sheetView view="pageBreakPreview" zoomScale="40" zoomScaleNormal="55" zoomScaleSheetLayoutView="40" zoomScalePageLayoutView="0" workbookViewId="0" topLeftCell="A1">
      <selection activeCell="O32" sqref="O32"/>
    </sheetView>
  </sheetViews>
  <sheetFormatPr defaultColWidth="9.7109375" defaultRowHeight="15.75"/>
  <cols>
    <col min="1" max="1" width="18.57421875" style="1" customWidth="1"/>
    <col min="2" max="2" width="32.00390625" style="1" customWidth="1"/>
    <col min="3" max="3" width="24.421875" style="1" customWidth="1"/>
    <col min="4" max="4" width="31.7109375" style="1" customWidth="1"/>
    <col min="5" max="245" width="9.7109375" style="1" customWidth="1"/>
  </cols>
  <sheetData>
    <row r="1" spans="1:4" ht="38.25" customHeight="1">
      <c r="A1" s="212" t="s">
        <v>201</v>
      </c>
      <c r="B1" s="212"/>
      <c r="C1" s="212"/>
      <c r="D1" s="212"/>
    </row>
    <row r="2" spans="1:4" ht="33.75" customHeight="1">
      <c r="A2" s="2" t="s">
        <v>0</v>
      </c>
      <c r="B2" s="2" t="s">
        <v>31</v>
      </c>
      <c r="C2" s="54" t="s">
        <v>202</v>
      </c>
      <c r="D2" s="3" t="s">
        <v>3</v>
      </c>
    </row>
    <row r="3" spans="1:4" ht="24" customHeight="1">
      <c r="A3" s="4" t="s">
        <v>21</v>
      </c>
      <c r="B3" s="4"/>
      <c r="C3" s="4"/>
      <c r="D3" s="5"/>
    </row>
    <row r="4" spans="1:4" ht="30" customHeight="1">
      <c r="A4" s="7" t="s">
        <v>32</v>
      </c>
      <c r="B4" s="4"/>
      <c r="C4" s="4"/>
      <c r="D4" s="5"/>
    </row>
    <row r="5" spans="1:4" ht="33" customHeight="1">
      <c r="A5" s="15"/>
      <c r="B5" s="61" t="s">
        <v>200</v>
      </c>
      <c r="C5" s="55">
        <v>70100</v>
      </c>
      <c r="D5" s="114">
        <v>171</v>
      </c>
    </row>
    <row r="6" spans="1:4" ht="33" customHeight="1">
      <c r="A6" s="15"/>
      <c r="B6" s="61" t="s">
        <v>199</v>
      </c>
      <c r="C6" s="55">
        <v>70100</v>
      </c>
      <c r="D6" s="114">
        <v>172</v>
      </c>
    </row>
    <row r="7" spans="1:4" ht="33" customHeight="1">
      <c r="A7" s="15"/>
      <c r="B7" s="61" t="s">
        <v>133</v>
      </c>
      <c r="C7" s="55">
        <v>45000</v>
      </c>
      <c r="D7" s="114">
        <v>173</v>
      </c>
    </row>
    <row r="8" spans="1:4" ht="33" customHeight="1">
      <c r="A8" s="15"/>
      <c r="B8" s="61" t="s">
        <v>134</v>
      </c>
      <c r="C8" s="55">
        <v>34000</v>
      </c>
      <c r="D8" s="114">
        <v>174</v>
      </c>
    </row>
    <row r="9" spans="1:4" ht="33" customHeight="1">
      <c r="A9" s="15"/>
      <c r="B9" s="61" t="s">
        <v>135</v>
      </c>
      <c r="C9" s="55">
        <v>30120</v>
      </c>
      <c r="D9" s="114">
        <v>175</v>
      </c>
    </row>
    <row r="10" spans="1:4" ht="33" customHeight="1">
      <c r="A10" s="15"/>
      <c r="B10" s="61" t="s">
        <v>136</v>
      </c>
      <c r="C10" s="55">
        <v>46400</v>
      </c>
      <c r="D10" s="114">
        <v>176</v>
      </c>
    </row>
    <row r="11" spans="1:4" ht="33" customHeight="1">
      <c r="A11" s="15"/>
      <c r="B11" s="61" t="s">
        <v>137</v>
      </c>
      <c r="C11" s="55">
        <v>30000</v>
      </c>
      <c r="D11" s="114">
        <v>177</v>
      </c>
    </row>
    <row r="12" spans="1:4" ht="33" customHeight="1">
      <c r="A12" s="15"/>
      <c r="B12" s="61" t="s">
        <v>138</v>
      </c>
      <c r="C12" s="55">
        <v>75150</v>
      </c>
      <c r="D12" s="114">
        <v>178</v>
      </c>
    </row>
    <row r="13" spans="1:4" ht="33" customHeight="1">
      <c r="A13" s="15"/>
      <c r="B13" s="61" t="s">
        <v>139</v>
      </c>
      <c r="C13" s="55">
        <v>33600</v>
      </c>
      <c r="D13" s="114">
        <v>179</v>
      </c>
    </row>
    <row r="14" spans="1:4" ht="33" customHeight="1">
      <c r="A14" s="15"/>
      <c r="B14" s="61" t="s">
        <v>140</v>
      </c>
      <c r="C14" s="55">
        <v>49980</v>
      </c>
      <c r="D14" s="114">
        <v>180</v>
      </c>
    </row>
    <row r="15" spans="1:4" ht="33" customHeight="1">
      <c r="A15" s="15"/>
      <c r="B15" s="61" t="s">
        <v>141</v>
      </c>
      <c r="C15" s="55">
        <v>28800</v>
      </c>
      <c r="D15" s="114">
        <v>181</v>
      </c>
    </row>
    <row r="16" spans="1:4" ht="33" customHeight="1">
      <c r="A16" s="15"/>
      <c r="B16" s="61" t="s">
        <v>142</v>
      </c>
      <c r="C16" s="55">
        <v>24000</v>
      </c>
      <c r="D16" s="114">
        <v>182</v>
      </c>
    </row>
    <row r="17" spans="1:4" ht="33" customHeight="1">
      <c r="A17" s="15"/>
      <c r="B17" s="61" t="s">
        <v>143</v>
      </c>
      <c r="C17" s="55">
        <v>76000</v>
      </c>
      <c r="D17" s="114">
        <v>183</v>
      </c>
    </row>
    <row r="18" spans="1:4" ht="33" customHeight="1">
      <c r="A18" s="15"/>
      <c r="B18" s="61" t="s">
        <v>144</v>
      </c>
      <c r="C18" s="55">
        <v>5393</v>
      </c>
      <c r="D18" s="114">
        <v>184</v>
      </c>
    </row>
    <row r="19" spans="1:4" ht="33" customHeight="1">
      <c r="A19" s="15"/>
      <c r="B19" s="61" t="s">
        <v>145</v>
      </c>
      <c r="C19" s="55">
        <v>15600</v>
      </c>
      <c r="D19" s="114">
        <v>185</v>
      </c>
    </row>
    <row r="20" spans="1:4" ht="33" customHeight="1">
      <c r="A20" s="15"/>
      <c r="B20" s="61" t="s">
        <v>146</v>
      </c>
      <c r="C20" s="55">
        <v>12800</v>
      </c>
      <c r="D20" s="114">
        <v>186</v>
      </c>
    </row>
    <row r="21" spans="1:4" ht="36">
      <c r="A21" s="15"/>
      <c r="B21" s="61" t="s">
        <v>147</v>
      </c>
      <c r="C21" s="55">
        <v>36160</v>
      </c>
      <c r="D21" s="114">
        <v>187</v>
      </c>
    </row>
    <row r="22" spans="1:4" ht="36">
      <c r="A22" s="15"/>
      <c r="B22" s="61" t="s">
        <v>148</v>
      </c>
      <c r="C22" s="55">
        <v>31925</v>
      </c>
      <c r="D22" s="114">
        <v>188</v>
      </c>
    </row>
    <row r="23" spans="1:4" ht="36">
      <c r="A23" s="15"/>
      <c r="B23" s="61" t="s">
        <v>149</v>
      </c>
      <c r="C23" s="55">
        <v>16000</v>
      </c>
      <c r="D23" s="114">
        <v>189</v>
      </c>
    </row>
    <row r="24" spans="1:4" ht="36">
      <c r="A24" s="15"/>
      <c r="B24" s="61" t="s">
        <v>150</v>
      </c>
      <c r="C24" s="55">
        <v>30010</v>
      </c>
      <c r="D24" s="114">
        <v>190</v>
      </c>
    </row>
    <row r="25" spans="1:4" ht="36">
      <c r="A25" s="15"/>
      <c r="B25" s="61" t="s">
        <v>151</v>
      </c>
      <c r="C25" s="55">
        <v>20800</v>
      </c>
      <c r="D25" s="114">
        <v>191</v>
      </c>
    </row>
    <row r="26" spans="1:4" ht="36">
      <c r="A26" s="15"/>
      <c r="B26" s="61" t="s">
        <v>152</v>
      </c>
      <c r="C26" s="55">
        <v>50000</v>
      </c>
      <c r="D26" s="114">
        <v>192</v>
      </c>
    </row>
    <row r="27" spans="1:4" ht="36">
      <c r="A27" s="15"/>
      <c r="B27" s="61" t="s">
        <v>153</v>
      </c>
      <c r="C27" s="55">
        <v>60662</v>
      </c>
      <c r="D27" s="114">
        <v>193</v>
      </c>
    </row>
    <row r="28" spans="1:4" ht="36">
      <c r="A28" s="15"/>
      <c r="B28" s="61" t="s">
        <v>154</v>
      </c>
      <c r="C28" s="55">
        <v>53760</v>
      </c>
      <c r="D28" s="114">
        <v>194</v>
      </c>
    </row>
    <row r="29" spans="1:4" ht="26.25" customHeight="1">
      <c r="A29" s="15"/>
      <c r="B29" s="61" t="s">
        <v>155</v>
      </c>
      <c r="C29" s="55">
        <v>8600</v>
      </c>
      <c r="D29" s="114">
        <v>195</v>
      </c>
    </row>
    <row r="30" spans="1:4" ht="36">
      <c r="A30" s="15"/>
      <c r="B30" s="61" t="s">
        <v>156</v>
      </c>
      <c r="C30" s="55">
        <v>57630</v>
      </c>
      <c r="D30" s="114">
        <v>196</v>
      </c>
    </row>
    <row r="31" spans="1:4" ht="36">
      <c r="A31" s="15"/>
      <c r="B31" s="61" t="s">
        <v>157</v>
      </c>
      <c r="C31" s="55">
        <v>69035</v>
      </c>
      <c r="D31" s="114">
        <v>197</v>
      </c>
    </row>
    <row r="32" spans="1:4" ht="36">
      <c r="A32" s="15"/>
      <c r="B32" s="61" t="s">
        <v>158</v>
      </c>
      <c r="C32" s="55">
        <v>32400</v>
      </c>
      <c r="D32" s="114">
        <v>198</v>
      </c>
    </row>
    <row r="33" spans="1:4" ht="36">
      <c r="A33" s="15"/>
      <c r="B33" s="61" t="s">
        <v>159</v>
      </c>
      <c r="C33" s="55">
        <v>25980</v>
      </c>
      <c r="D33" s="114">
        <v>199</v>
      </c>
    </row>
    <row r="34" spans="1:4" ht="36">
      <c r="A34" s="15"/>
      <c r="B34" s="61" t="s">
        <v>160</v>
      </c>
      <c r="C34" s="55">
        <v>67200</v>
      </c>
      <c r="D34" s="114">
        <v>200</v>
      </c>
    </row>
    <row r="35" spans="1:4" ht="36">
      <c r="A35" s="15"/>
      <c r="B35" s="61" t="s">
        <v>161</v>
      </c>
      <c r="C35" s="55">
        <v>52380</v>
      </c>
      <c r="D35" s="114">
        <v>201</v>
      </c>
    </row>
    <row r="36" spans="1:4" ht="36">
      <c r="A36" s="15"/>
      <c r="B36" s="61" t="s">
        <v>162</v>
      </c>
      <c r="C36" s="55">
        <v>80000</v>
      </c>
      <c r="D36" s="114">
        <v>202</v>
      </c>
    </row>
    <row r="37" spans="1:4" ht="36">
      <c r="A37" s="15"/>
      <c r="B37" s="61" t="s">
        <v>163</v>
      </c>
      <c r="C37" s="55">
        <v>42230</v>
      </c>
      <c r="D37" s="114">
        <v>203</v>
      </c>
    </row>
    <row r="38" spans="1:4" ht="36">
      <c r="A38" s="15"/>
      <c r="B38" s="61" t="s">
        <v>164</v>
      </c>
      <c r="C38" s="55">
        <v>55680</v>
      </c>
      <c r="D38" s="114">
        <v>204</v>
      </c>
    </row>
    <row r="39" spans="1:4" ht="36">
      <c r="A39" s="15"/>
      <c r="B39" s="61" t="s">
        <v>165</v>
      </c>
      <c r="C39" s="55">
        <v>21000</v>
      </c>
      <c r="D39" s="114">
        <v>205</v>
      </c>
    </row>
    <row r="40" spans="1:4" ht="36">
      <c r="A40" s="15"/>
      <c r="B40" s="61" t="s">
        <v>166</v>
      </c>
      <c r="C40" s="55">
        <v>61385</v>
      </c>
      <c r="D40" s="114">
        <v>206</v>
      </c>
    </row>
    <row r="41" spans="1:4" ht="36">
      <c r="A41" s="15"/>
      <c r="B41" s="61" t="s">
        <v>167</v>
      </c>
      <c r="C41" s="55">
        <v>30080</v>
      </c>
      <c r="D41" s="114">
        <v>207</v>
      </c>
    </row>
    <row r="42" spans="1:4" ht="36">
      <c r="A42" s="15"/>
      <c r="B42" s="61" t="s">
        <v>168</v>
      </c>
      <c r="C42" s="55">
        <v>60720</v>
      </c>
      <c r="D42" s="114">
        <v>208</v>
      </c>
    </row>
    <row r="43" spans="1:4" ht="36">
      <c r="A43" s="15"/>
      <c r="B43" s="61" t="s">
        <v>169</v>
      </c>
      <c r="C43" s="55">
        <v>5440</v>
      </c>
      <c r="D43" s="114">
        <v>209</v>
      </c>
    </row>
    <row r="44" spans="1:4" ht="36">
      <c r="A44" s="15"/>
      <c r="B44" s="61" t="s">
        <v>170</v>
      </c>
      <c r="C44" s="55">
        <v>80000</v>
      </c>
      <c r="D44" s="114">
        <v>210</v>
      </c>
    </row>
    <row r="45" spans="1:4" ht="36">
      <c r="A45" s="15"/>
      <c r="B45" s="61" t="s">
        <v>171</v>
      </c>
      <c r="C45" s="55">
        <v>17136</v>
      </c>
      <c r="D45" s="114">
        <v>211</v>
      </c>
    </row>
    <row r="46" spans="1:4" ht="36">
      <c r="A46" s="15"/>
      <c r="B46" s="61" t="s">
        <v>174</v>
      </c>
      <c r="C46" s="55">
        <v>28700</v>
      </c>
      <c r="D46" s="114">
        <v>212</v>
      </c>
    </row>
    <row r="47" spans="1:4" ht="36">
      <c r="A47" s="15"/>
      <c r="B47" s="61" t="s">
        <v>175</v>
      </c>
      <c r="C47" s="55">
        <v>38560</v>
      </c>
      <c r="D47" s="114">
        <v>213</v>
      </c>
    </row>
    <row r="48" spans="1:4" ht="36">
      <c r="A48" s="15"/>
      <c r="B48" s="61" t="s">
        <v>177</v>
      </c>
      <c r="C48" s="55">
        <v>64800</v>
      </c>
      <c r="D48" s="114">
        <v>214</v>
      </c>
    </row>
    <row r="49" spans="1:4" ht="36">
      <c r="A49" s="15"/>
      <c r="B49" s="61" t="s">
        <v>178</v>
      </c>
      <c r="C49" s="55">
        <v>47070</v>
      </c>
      <c r="D49" s="114">
        <v>215</v>
      </c>
    </row>
    <row r="50" spans="1:4" ht="36">
      <c r="A50" s="15"/>
      <c r="B50" s="61" t="s">
        <v>179</v>
      </c>
      <c r="C50" s="55">
        <v>41120</v>
      </c>
      <c r="D50" s="114">
        <v>216</v>
      </c>
    </row>
    <row r="51" spans="1:4" ht="36">
      <c r="A51" s="15"/>
      <c r="B51" s="61" t="s">
        <v>180</v>
      </c>
      <c r="C51" s="55">
        <v>24000</v>
      </c>
      <c r="D51" s="114">
        <v>217</v>
      </c>
    </row>
    <row r="52" spans="1:4" ht="36">
      <c r="A52" s="15"/>
      <c r="B52" s="61" t="s">
        <v>182</v>
      </c>
      <c r="C52" s="55">
        <v>29295</v>
      </c>
      <c r="D52" s="114">
        <v>218</v>
      </c>
    </row>
    <row r="53" spans="1:4" ht="36">
      <c r="A53" s="15"/>
      <c r="B53" s="166" t="s">
        <v>183</v>
      </c>
      <c r="C53" s="167">
        <v>57600</v>
      </c>
      <c r="D53" s="168">
        <v>360</v>
      </c>
    </row>
    <row r="54" spans="1:4" ht="36">
      <c r="A54" s="15"/>
      <c r="B54" s="61" t="s">
        <v>184</v>
      </c>
      <c r="C54" s="55">
        <v>41374</v>
      </c>
      <c r="D54" s="114">
        <v>220</v>
      </c>
    </row>
    <row r="55" spans="1:4" ht="36">
      <c r="A55" s="15"/>
      <c r="B55" s="61" t="s">
        <v>185</v>
      </c>
      <c r="C55" s="55">
        <v>50400</v>
      </c>
      <c r="D55" s="114">
        <v>221</v>
      </c>
    </row>
    <row r="56" spans="1:4" ht="36">
      <c r="A56" s="15"/>
      <c r="B56" s="61" t="s">
        <v>186</v>
      </c>
      <c r="C56" s="55">
        <v>28700</v>
      </c>
      <c r="D56" s="114">
        <v>222</v>
      </c>
    </row>
    <row r="57" spans="1:4" ht="36">
      <c r="A57" s="15"/>
      <c r="B57" s="61" t="s">
        <v>187</v>
      </c>
      <c r="C57" s="55">
        <v>47630</v>
      </c>
      <c r="D57" s="114">
        <v>223</v>
      </c>
    </row>
    <row r="58" spans="1:4" ht="36">
      <c r="A58" s="15"/>
      <c r="B58" s="61" t="s">
        <v>188</v>
      </c>
      <c r="C58" s="55">
        <v>56580</v>
      </c>
      <c r="D58" s="115">
        <v>224</v>
      </c>
    </row>
    <row r="59" spans="1:4" ht="36">
      <c r="A59" s="23"/>
      <c r="B59" s="62" t="s">
        <v>189</v>
      </c>
      <c r="C59" s="55">
        <v>52802</v>
      </c>
      <c r="D59" s="116">
        <v>225</v>
      </c>
    </row>
    <row r="60" spans="1:4" ht="36">
      <c r="A60" s="23"/>
      <c r="B60" s="62" t="s">
        <v>190</v>
      </c>
      <c r="C60" s="55">
        <v>59125</v>
      </c>
      <c r="D60" s="116">
        <v>226</v>
      </c>
    </row>
    <row r="61" spans="1:4" ht="36">
      <c r="A61" s="23"/>
      <c r="B61" s="62" t="s">
        <v>191</v>
      </c>
      <c r="C61" s="55">
        <v>64730</v>
      </c>
      <c r="D61" s="116">
        <v>227</v>
      </c>
    </row>
    <row r="62" spans="1:4" ht="36">
      <c r="A62" s="23"/>
      <c r="B62" s="62" t="s">
        <v>192</v>
      </c>
      <c r="C62" s="55">
        <v>60000</v>
      </c>
      <c r="D62" s="116">
        <v>228</v>
      </c>
    </row>
    <row r="63" spans="1:4" ht="36">
      <c r="A63" s="23"/>
      <c r="B63" s="62" t="s">
        <v>193</v>
      </c>
      <c r="C63" s="55">
        <v>50215</v>
      </c>
      <c r="D63" s="116">
        <v>229</v>
      </c>
    </row>
    <row r="64" spans="1:4" ht="36">
      <c r="A64" s="23"/>
      <c r="B64" s="62" t="s">
        <v>194</v>
      </c>
      <c r="C64" s="55">
        <v>21990</v>
      </c>
      <c r="D64" s="116">
        <v>230</v>
      </c>
    </row>
    <row r="65" spans="1:4" ht="36">
      <c r="A65" s="23"/>
      <c r="B65" s="62" t="s">
        <v>195</v>
      </c>
      <c r="C65" s="55">
        <v>44100</v>
      </c>
      <c r="D65" s="116">
        <v>231</v>
      </c>
    </row>
    <row r="66" spans="1:4" ht="36">
      <c r="A66" s="23"/>
      <c r="B66" s="62" t="s">
        <v>196</v>
      </c>
      <c r="C66" s="55">
        <v>80000</v>
      </c>
      <c r="D66" s="116">
        <v>232</v>
      </c>
    </row>
    <row r="67" spans="1:4" ht="36">
      <c r="A67" s="23"/>
      <c r="B67" s="62" t="s">
        <v>197</v>
      </c>
      <c r="C67" s="55">
        <v>80000</v>
      </c>
      <c r="D67" s="116">
        <v>233</v>
      </c>
    </row>
    <row r="68" spans="1:4" ht="36">
      <c r="A68" s="23"/>
      <c r="B68" s="62" t="s">
        <v>198</v>
      </c>
      <c r="C68" s="55">
        <v>40460</v>
      </c>
      <c r="D68" s="116">
        <v>234</v>
      </c>
    </row>
    <row r="69" ht="21.75">
      <c r="C69" s="25">
        <f>SUM(C5:C68)</f>
        <v>2822507</v>
      </c>
    </row>
    <row r="70" ht="21.75">
      <c r="A70" s="1" t="s">
        <v>59</v>
      </c>
    </row>
  </sheetData>
  <sheetProtection selectLockedCells="1" selectUnlockedCells="1"/>
  <mergeCells count="1">
    <mergeCell ref="A1:D1"/>
  </mergeCells>
  <printOptions/>
  <pageMargins left="0.7875" right="0.7875" top="0.8861111111111111" bottom="1.0527777777777778" header="0.5118055555555555" footer="0.7875"/>
  <pageSetup horizontalDpi="600" verticalDpi="600" orientation="portrait" paperSize="9" scale="87" r:id="rId1"/>
  <headerFooter alignWithMargins="0">
    <oddFooter>&amp;C&amp;"Times New Roman,標準"&amp;12頁 &amp;P</oddFooter>
  </headerFooter>
</worksheet>
</file>

<file path=xl/worksheets/sheet5.xml><?xml version="1.0" encoding="utf-8"?>
<worksheet xmlns="http://schemas.openxmlformats.org/spreadsheetml/2006/main" xmlns:r="http://schemas.openxmlformats.org/officeDocument/2006/relationships">
  <sheetPr codeName="工作表5"/>
  <dimension ref="A1:D20"/>
  <sheetViews>
    <sheetView view="pageBreakPreview" zoomScale="70" zoomScaleNormal="70" zoomScaleSheetLayoutView="70" zoomScalePageLayoutView="0" workbookViewId="0" topLeftCell="A1">
      <selection activeCell="D7" sqref="D7"/>
    </sheetView>
  </sheetViews>
  <sheetFormatPr defaultColWidth="9.7109375" defaultRowHeight="15.75"/>
  <cols>
    <col min="1" max="1" width="18.57421875" style="1" customWidth="1"/>
    <col min="2" max="2" width="29.421875" style="1" customWidth="1"/>
    <col min="3" max="3" width="19.7109375" style="1" customWidth="1"/>
    <col min="4" max="4" width="32.140625" style="1" customWidth="1"/>
    <col min="5" max="243" width="9.7109375" style="1" customWidth="1"/>
  </cols>
  <sheetData>
    <row r="1" spans="1:4" ht="38.25" customHeight="1">
      <c r="A1" s="213" t="s">
        <v>132</v>
      </c>
      <c r="B1" s="213"/>
      <c r="C1" s="214"/>
      <c r="D1" s="214"/>
    </row>
    <row r="2" spans="1:4" ht="38.25" customHeight="1">
      <c r="A2" s="2" t="s">
        <v>0</v>
      </c>
      <c r="B2" s="50" t="s">
        <v>31</v>
      </c>
      <c r="C2" s="59" t="s">
        <v>202</v>
      </c>
      <c r="D2" s="59" t="s">
        <v>203</v>
      </c>
    </row>
    <row r="3" spans="1:4" ht="30" customHeight="1">
      <c r="A3" s="4" t="s">
        <v>21</v>
      </c>
      <c r="B3" s="57"/>
      <c r="C3" s="58"/>
      <c r="D3" s="58"/>
    </row>
    <row r="4" spans="1:4" ht="30" customHeight="1">
      <c r="A4" s="7" t="s">
        <v>32</v>
      </c>
      <c r="B4" s="57"/>
      <c r="C4" s="58"/>
      <c r="D4" s="58"/>
    </row>
    <row r="5" spans="1:4" ht="30" customHeight="1">
      <c r="A5" s="15"/>
      <c r="B5" s="60" t="s">
        <v>141</v>
      </c>
      <c r="C5" s="56">
        <v>20000</v>
      </c>
      <c r="D5" s="116">
        <v>235</v>
      </c>
    </row>
    <row r="6" spans="1:4" ht="30" customHeight="1">
      <c r="A6" s="15"/>
      <c r="B6" s="60" t="s">
        <v>145</v>
      </c>
      <c r="C6" s="56">
        <v>4000</v>
      </c>
      <c r="D6" s="116">
        <v>236</v>
      </c>
    </row>
    <row r="7" spans="1:4" ht="30" customHeight="1">
      <c r="A7" s="15"/>
      <c r="B7" s="60" t="s">
        <v>167</v>
      </c>
      <c r="C7" s="56">
        <v>8000</v>
      </c>
      <c r="D7" s="116">
        <v>237</v>
      </c>
    </row>
    <row r="8" spans="1:4" ht="30" customHeight="1">
      <c r="A8" s="15"/>
      <c r="B8" s="60" t="s">
        <v>172</v>
      </c>
      <c r="C8" s="56">
        <v>16000</v>
      </c>
      <c r="D8" s="116">
        <v>238</v>
      </c>
    </row>
    <row r="9" spans="1:4" ht="30" customHeight="1">
      <c r="A9" s="15"/>
      <c r="B9" s="60" t="s">
        <v>173</v>
      </c>
      <c r="C9" s="56">
        <v>30000</v>
      </c>
      <c r="D9" s="116">
        <v>239</v>
      </c>
    </row>
    <row r="10" spans="1:4" ht="30" customHeight="1">
      <c r="A10" s="15"/>
      <c r="B10" s="60" t="s">
        <v>176</v>
      </c>
      <c r="C10" s="56">
        <v>4000</v>
      </c>
      <c r="D10" s="116">
        <v>240</v>
      </c>
    </row>
    <row r="11" spans="1:4" ht="30" customHeight="1">
      <c r="A11" s="15"/>
      <c r="B11" s="60" t="s">
        <v>178</v>
      </c>
      <c r="C11" s="56">
        <v>12000</v>
      </c>
      <c r="D11" s="116">
        <v>241</v>
      </c>
    </row>
    <row r="12" spans="1:4" ht="30" customHeight="1">
      <c r="A12" s="15"/>
      <c r="B12" s="60" t="s">
        <v>179</v>
      </c>
      <c r="C12" s="56">
        <v>6000</v>
      </c>
      <c r="D12" s="116">
        <v>242</v>
      </c>
    </row>
    <row r="13" spans="1:4" ht="30" customHeight="1">
      <c r="A13" s="15"/>
      <c r="B13" s="60" t="s">
        <v>181</v>
      </c>
      <c r="C13" s="56">
        <v>12000</v>
      </c>
      <c r="D13" s="116">
        <v>243</v>
      </c>
    </row>
    <row r="14" spans="1:4" ht="30" customHeight="1">
      <c r="A14" s="15"/>
      <c r="B14" s="60" t="s">
        <v>184</v>
      </c>
      <c r="C14" s="56">
        <v>20000</v>
      </c>
      <c r="D14" s="116">
        <v>244</v>
      </c>
    </row>
    <row r="15" spans="1:4" ht="30" customHeight="1">
      <c r="A15" s="15"/>
      <c r="B15" s="60" t="s">
        <v>192</v>
      </c>
      <c r="C15" s="56">
        <v>20000</v>
      </c>
      <c r="D15" s="116">
        <v>245</v>
      </c>
    </row>
    <row r="16" spans="1:4" ht="30" customHeight="1">
      <c r="A16" s="15"/>
      <c r="B16" s="60" t="s">
        <v>193</v>
      </c>
      <c r="C16" s="56">
        <v>10000</v>
      </c>
      <c r="D16" s="116">
        <v>246</v>
      </c>
    </row>
    <row r="17" spans="1:4" ht="30" customHeight="1">
      <c r="A17" s="15"/>
      <c r="B17" s="60" t="s">
        <v>194</v>
      </c>
      <c r="C17" s="56">
        <v>16000</v>
      </c>
      <c r="D17" s="116">
        <v>247</v>
      </c>
    </row>
    <row r="18" spans="1:4" ht="30" customHeight="1">
      <c r="A18" s="15"/>
      <c r="B18" s="60" t="s">
        <v>198</v>
      </c>
      <c r="C18" s="56">
        <v>8000</v>
      </c>
      <c r="D18" s="116">
        <v>248</v>
      </c>
    </row>
    <row r="19" ht="21.75">
      <c r="C19" s="36">
        <f>SUM(C5:C18)</f>
        <v>186000</v>
      </c>
    </row>
    <row r="20" ht="21.75">
      <c r="A20" s="1" t="s">
        <v>59</v>
      </c>
    </row>
  </sheetData>
  <sheetProtection selectLockedCells="1" selectUnlockedCells="1"/>
  <mergeCells count="1">
    <mergeCell ref="A1:D1"/>
  </mergeCells>
  <printOptions/>
  <pageMargins left="0.7875" right="0.7875" top="0.8861111111111111" bottom="1.0527777777777778" header="0.5118055555555555" footer="0.7875"/>
  <pageSetup horizontalDpi="600" verticalDpi="600" orientation="portrait" paperSize="9" scale="93" r:id="rId1"/>
  <headerFooter alignWithMargins="0">
    <oddFooter>&amp;C&amp;"Times New Roman,標準"&amp;12頁 &amp;P</oddFooter>
  </headerFooter>
</worksheet>
</file>

<file path=xl/worksheets/sheet6.xml><?xml version="1.0" encoding="utf-8"?>
<worksheet xmlns="http://schemas.openxmlformats.org/spreadsheetml/2006/main" xmlns:r="http://schemas.openxmlformats.org/officeDocument/2006/relationships">
  <sheetPr codeName="工作表6">
    <pageSetUpPr fitToPage="1"/>
  </sheetPr>
  <dimension ref="A1:I45"/>
  <sheetViews>
    <sheetView zoomScale="40" zoomScaleNormal="40" zoomScalePageLayoutView="0" workbookViewId="0" topLeftCell="A1">
      <selection activeCell="G19" sqref="G19"/>
    </sheetView>
  </sheetViews>
  <sheetFormatPr defaultColWidth="9.7109375" defaultRowHeight="15.75"/>
  <cols>
    <col min="1" max="1" width="25.00390625" style="1" customWidth="1"/>
    <col min="2" max="2" width="15.7109375" style="1" customWidth="1"/>
    <col min="3" max="3" width="19.140625" style="1" customWidth="1"/>
    <col min="4" max="4" width="13.140625" style="1" customWidth="1"/>
    <col min="5" max="5" width="9.7109375" style="1" customWidth="1"/>
    <col min="6" max="6" width="25.28125" style="1" customWidth="1"/>
    <col min="7" max="7" width="16.00390625" style="1" customWidth="1"/>
    <col min="8" max="8" width="23.28125" style="1" customWidth="1"/>
    <col min="9" max="9" width="14.7109375" style="1" customWidth="1"/>
    <col min="10" max="243" width="9.7109375" style="1" customWidth="1"/>
  </cols>
  <sheetData>
    <row r="1" spans="1:9" ht="38.25" customHeight="1">
      <c r="A1" s="215" t="s">
        <v>217</v>
      </c>
      <c r="B1" s="215"/>
      <c r="C1" s="216"/>
      <c r="D1" s="216"/>
      <c r="E1" s="216"/>
      <c r="F1" s="216"/>
      <c r="G1" s="216"/>
      <c r="H1" s="216"/>
      <c r="I1" s="216"/>
    </row>
    <row r="2" spans="1:9" ht="31.5" customHeight="1">
      <c r="A2" s="2" t="s">
        <v>0</v>
      </c>
      <c r="B2" s="50" t="s">
        <v>221</v>
      </c>
      <c r="C2" s="59" t="s">
        <v>202</v>
      </c>
      <c r="D2" s="59" t="s">
        <v>203</v>
      </c>
      <c r="F2" s="2" t="s">
        <v>0</v>
      </c>
      <c r="G2" s="50" t="s">
        <v>221</v>
      </c>
      <c r="H2" s="59" t="s">
        <v>202</v>
      </c>
      <c r="I2" s="59" t="s">
        <v>203</v>
      </c>
    </row>
    <row r="3" spans="1:9" ht="30" customHeight="1">
      <c r="A3" s="4" t="s">
        <v>105</v>
      </c>
      <c r="B3" s="57"/>
      <c r="C3" s="58"/>
      <c r="D3" s="58"/>
      <c r="F3" s="4" t="s">
        <v>105</v>
      </c>
      <c r="G3" s="57"/>
      <c r="H3" s="58"/>
      <c r="I3" s="58"/>
    </row>
    <row r="4" spans="1:9" s="1" customFormat="1" ht="30" customHeight="1">
      <c r="A4" s="15" t="s">
        <v>220</v>
      </c>
      <c r="B4" s="57"/>
      <c r="C4" s="58"/>
      <c r="D4" s="58"/>
      <c r="F4" s="15" t="s">
        <v>220</v>
      </c>
      <c r="G4" s="57"/>
      <c r="H4" s="58"/>
      <c r="I4" s="58"/>
    </row>
    <row r="5" spans="1:9" s="1" customFormat="1" ht="30" customHeight="1">
      <c r="A5" s="7"/>
      <c r="B5" s="60" t="s">
        <v>218</v>
      </c>
      <c r="C5" s="56">
        <v>287546</v>
      </c>
      <c r="D5" s="91">
        <v>49</v>
      </c>
      <c r="F5" s="7"/>
      <c r="G5" s="60" t="s">
        <v>255</v>
      </c>
      <c r="H5" s="56">
        <v>80000</v>
      </c>
      <c r="I5" s="91">
        <v>101</v>
      </c>
    </row>
    <row r="6" spans="1:9" s="1" customFormat="1" ht="30" customHeight="1">
      <c r="A6" s="15"/>
      <c r="B6" s="60" t="s">
        <v>219</v>
      </c>
      <c r="C6" s="56">
        <v>93000</v>
      </c>
      <c r="D6" s="91">
        <v>67</v>
      </c>
      <c r="F6" s="15"/>
      <c r="G6" s="60" t="s">
        <v>256</v>
      </c>
      <c r="H6" s="56">
        <v>50000</v>
      </c>
      <c r="I6" s="91">
        <v>102</v>
      </c>
    </row>
    <row r="7" spans="1:9" s="1" customFormat="1" ht="30" customHeight="1">
      <c r="A7" s="15"/>
      <c r="B7" s="60" t="s">
        <v>222</v>
      </c>
      <c r="C7" s="56">
        <v>55200</v>
      </c>
      <c r="D7" s="91">
        <v>68</v>
      </c>
      <c r="F7" s="15"/>
      <c r="G7" s="60" t="s">
        <v>257</v>
      </c>
      <c r="H7" s="56">
        <v>122700</v>
      </c>
      <c r="I7" s="91">
        <v>103</v>
      </c>
    </row>
    <row r="8" spans="1:9" s="1" customFormat="1" ht="30" customHeight="1">
      <c r="A8" s="15"/>
      <c r="B8" s="60" t="s">
        <v>223</v>
      </c>
      <c r="C8" s="56">
        <v>70000</v>
      </c>
      <c r="D8" s="91">
        <v>69</v>
      </c>
      <c r="F8" s="15"/>
      <c r="G8" s="60" t="s">
        <v>258</v>
      </c>
      <c r="H8" s="56">
        <v>100000</v>
      </c>
      <c r="I8" s="91">
        <v>104</v>
      </c>
    </row>
    <row r="9" spans="1:9" s="1" customFormat="1" ht="30" customHeight="1">
      <c r="A9" s="15"/>
      <c r="B9" s="60" t="s">
        <v>224</v>
      </c>
      <c r="C9" s="56">
        <v>50000</v>
      </c>
      <c r="D9" s="91">
        <v>70</v>
      </c>
      <c r="F9" s="15"/>
      <c r="G9" s="60" t="s">
        <v>259</v>
      </c>
      <c r="H9" s="56">
        <v>50000</v>
      </c>
      <c r="I9" s="91">
        <v>105</v>
      </c>
    </row>
    <row r="10" spans="1:9" s="1" customFormat="1" ht="30" customHeight="1">
      <c r="A10" s="15"/>
      <c r="B10" s="60" t="s">
        <v>225</v>
      </c>
      <c r="C10" s="56">
        <v>50000</v>
      </c>
      <c r="D10" s="91">
        <v>71</v>
      </c>
      <c r="F10" s="15"/>
      <c r="G10" s="60" t="s">
        <v>260</v>
      </c>
      <c r="H10" s="56">
        <v>50000</v>
      </c>
      <c r="I10" s="91">
        <v>106</v>
      </c>
    </row>
    <row r="11" spans="1:9" s="1" customFormat="1" ht="30" customHeight="1">
      <c r="A11" s="15"/>
      <c r="B11" s="60" t="s">
        <v>226</v>
      </c>
      <c r="C11" s="56">
        <v>50100</v>
      </c>
      <c r="D11" s="91">
        <v>72</v>
      </c>
      <c r="F11" s="15"/>
      <c r="G11" s="87" t="s">
        <v>261</v>
      </c>
      <c r="H11" s="88">
        <v>50000</v>
      </c>
      <c r="I11" s="92">
        <v>107</v>
      </c>
    </row>
    <row r="12" spans="1:9" s="1" customFormat="1" ht="30" customHeight="1">
      <c r="A12" s="15"/>
      <c r="B12" s="60" t="s">
        <v>273</v>
      </c>
      <c r="C12" s="56">
        <v>59700</v>
      </c>
      <c r="D12" s="91">
        <v>119</v>
      </c>
      <c r="F12" s="15"/>
      <c r="G12" s="89" t="s">
        <v>262</v>
      </c>
      <c r="H12" s="56">
        <v>141900</v>
      </c>
      <c r="I12" s="91">
        <v>108</v>
      </c>
    </row>
    <row r="13" spans="1:9" s="1" customFormat="1" ht="30" customHeight="1">
      <c r="A13" s="15"/>
      <c r="B13" s="60" t="s">
        <v>227</v>
      </c>
      <c r="C13" s="56">
        <v>50000</v>
      </c>
      <c r="D13" s="91">
        <v>73</v>
      </c>
      <c r="F13" s="15"/>
      <c r="G13" s="89" t="s">
        <v>263</v>
      </c>
      <c r="H13" s="56">
        <v>50000</v>
      </c>
      <c r="I13" s="91">
        <v>109</v>
      </c>
    </row>
    <row r="14" spans="1:9" s="1" customFormat="1" ht="30" customHeight="1">
      <c r="A14" s="15"/>
      <c r="B14" s="60" t="s">
        <v>228</v>
      </c>
      <c r="C14" s="56">
        <v>84180</v>
      </c>
      <c r="D14" s="91">
        <v>74</v>
      </c>
      <c r="F14" s="15"/>
      <c r="G14" s="89" t="s">
        <v>277</v>
      </c>
      <c r="H14" s="56">
        <v>64000</v>
      </c>
      <c r="I14" s="91">
        <v>123</v>
      </c>
    </row>
    <row r="15" spans="1:9" s="1" customFormat="1" ht="30" customHeight="1">
      <c r="A15" s="15"/>
      <c r="B15" s="60" t="s">
        <v>229</v>
      </c>
      <c r="C15" s="56">
        <v>50000</v>
      </c>
      <c r="D15" s="91">
        <v>75</v>
      </c>
      <c r="F15" s="15"/>
      <c r="G15" s="89" t="s">
        <v>264</v>
      </c>
      <c r="H15" s="56">
        <v>50429</v>
      </c>
      <c r="I15" s="91">
        <v>110</v>
      </c>
    </row>
    <row r="16" spans="1:9" s="1" customFormat="1" ht="30" customHeight="1">
      <c r="A16" s="15"/>
      <c r="B16" s="60" t="s">
        <v>230</v>
      </c>
      <c r="C16" s="56">
        <v>66000</v>
      </c>
      <c r="D16" s="91">
        <v>76</v>
      </c>
      <c r="F16" s="15"/>
      <c r="G16" s="89" t="s">
        <v>278</v>
      </c>
      <c r="H16" s="56">
        <v>50000</v>
      </c>
      <c r="I16" s="91">
        <v>124</v>
      </c>
    </row>
    <row r="17" spans="1:9" s="1" customFormat="1" ht="30" customHeight="1">
      <c r="A17" s="15"/>
      <c r="B17" s="60" t="s">
        <v>231</v>
      </c>
      <c r="C17" s="56">
        <v>100000</v>
      </c>
      <c r="D17" s="91">
        <v>77</v>
      </c>
      <c r="F17" s="15"/>
      <c r="G17" s="89" t="s">
        <v>279</v>
      </c>
      <c r="H17" s="56">
        <v>50000</v>
      </c>
      <c r="I17" s="91">
        <v>125</v>
      </c>
    </row>
    <row r="18" spans="1:9" s="1" customFormat="1" ht="30" customHeight="1">
      <c r="A18" s="15"/>
      <c r="B18" s="60" t="s">
        <v>232</v>
      </c>
      <c r="C18" s="56">
        <v>179560</v>
      </c>
      <c r="D18" s="91">
        <v>78</v>
      </c>
      <c r="F18" s="15"/>
      <c r="G18" s="89" t="s">
        <v>265</v>
      </c>
      <c r="H18" s="56">
        <v>120600</v>
      </c>
      <c r="I18" s="91">
        <v>111</v>
      </c>
    </row>
    <row r="19" spans="1:9" s="1" customFormat="1" ht="30" customHeight="1">
      <c r="A19" s="15"/>
      <c r="B19" s="60" t="s">
        <v>233</v>
      </c>
      <c r="C19" s="56">
        <v>50000</v>
      </c>
      <c r="D19" s="91">
        <v>79</v>
      </c>
      <c r="F19" s="15"/>
      <c r="G19" s="89" t="s">
        <v>266</v>
      </c>
      <c r="H19" s="56">
        <v>82500</v>
      </c>
      <c r="I19" s="91">
        <v>112</v>
      </c>
    </row>
    <row r="20" spans="1:9" s="1" customFormat="1" ht="30" customHeight="1">
      <c r="A20" s="15"/>
      <c r="B20" s="87" t="s">
        <v>234</v>
      </c>
      <c r="C20" s="88">
        <v>130200</v>
      </c>
      <c r="D20" s="92">
        <v>80</v>
      </c>
      <c r="F20" s="15"/>
      <c r="G20" s="89" t="s">
        <v>280</v>
      </c>
      <c r="H20" s="56">
        <v>120000</v>
      </c>
      <c r="I20" s="91">
        <v>126</v>
      </c>
    </row>
    <row r="21" spans="1:9" s="1" customFormat="1" ht="30" customHeight="1">
      <c r="A21" s="15"/>
      <c r="B21" s="89" t="s">
        <v>235</v>
      </c>
      <c r="C21" s="56">
        <v>95380</v>
      </c>
      <c r="D21" s="91">
        <v>81</v>
      </c>
      <c r="F21" s="15"/>
      <c r="G21" s="89" t="s">
        <v>281</v>
      </c>
      <c r="H21" s="56">
        <v>70000</v>
      </c>
      <c r="I21" s="91">
        <v>127</v>
      </c>
    </row>
    <row r="22" spans="1:9" s="1" customFormat="1" ht="30" customHeight="1">
      <c r="A22" s="30"/>
      <c r="B22" s="89" t="s">
        <v>236</v>
      </c>
      <c r="C22" s="56">
        <v>108000</v>
      </c>
      <c r="D22" s="91">
        <v>82</v>
      </c>
      <c r="F22" s="30"/>
      <c r="G22" s="89" t="s">
        <v>282</v>
      </c>
      <c r="H22" s="56">
        <v>2007858</v>
      </c>
      <c r="I22" s="91">
        <v>128</v>
      </c>
    </row>
    <row r="23" spans="1:9" s="1" customFormat="1" ht="30" customHeight="1">
      <c r="A23" s="31"/>
      <c r="B23" s="89" t="s">
        <v>237</v>
      </c>
      <c r="C23" s="56">
        <v>128640</v>
      </c>
      <c r="D23" s="91">
        <v>83</v>
      </c>
      <c r="F23" s="31"/>
      <c r="G23" s="89" t="s">
        <v>283</v>
      </c>
      <c r="H23" s="56">
        <v>1823842</v>
      </c>
      <c r="I23" s="91">
        <v>129</v>
      </c>
    </row>
    <row r="24" spans="1:9" s="1" customFormat="1" ht="30" customHeight="1">
      <c r="A24" s="31"/>
      <c r="B24" s="89" t="s">
        <v>238</v>
      </c>
      <c r="C24" s="56">
        <v>50000</v>
      </c>
      <c r="D24" s="91">
        <v>84</v>
      </c>
      <c r="F24" s="31"/>
      <c r="G24" s="89" t="s">
        <v>284</v>
      </c>
      <c r="H24" s="56">
        <v>1659292</v>
      </c>
      <c r="I24" s="91">
        <v>130</v>
      </c>
    </row>
    <row r="25" spans="1:9" s="1" customFormat="1" ht="30" customHeight="1">
      <c r="A25" s="31"/>
      <c r="B25" s="89" t="s">
        <v>239</v>
      </c>
      <c r="C25" s="56">
        <v>100000</v>
      </c>
      <c r="D25" s="91">
        <v>85</v>
      </c>
      <c r="F25" s="31"/>
      <c r="G25" s="89" t="s">
        <v>267</v>
      </c>
      <c r="H25" s="56">
        <v>1784763</v>
      </c>
      <c r="I25" s="91">
        <v>113</v>
      </c>
    </row>
    <row r="26" spans="1:9" s="1" customFormat="1" ht="30" customHeight="1">
      <c r="A26" s="31"/>
      <c r="B26" s="89" t="s">
        <v>240</v>
      </c>
      <c r="C26" s="56">
        <v>110000</v>
      </c>
      <c r="D26" s="91">
        <v>86</v>
      </c>
      <c r="F26" s="31"/>
      <c r="G26" s="89" t="s">
        <v>285</v>
      </c>
      <c r="H26" s="56">
        <v>100457</v>
      </c>
      <c r="I26" s="91">
        <v>131</v>
      </c>
    </row>
    <row r="27" spans="1:9" s="1" customFormat="1" ht="30" customHeight="1">
      <c r="A27" s="31"/>
      <c r="B27" s="89" t="s">
        <v>241</v>
      </c>
      <c r="C27" s="56">
        <v>122860</v>
      </c>
      <c r="D27" s="91">
        <v>87</v>
      </c>
      <c r="F27" s="31"/>
      <c r="G27" s="89" t="s">
        <v>268</v>
      </c>
      <c r="H27" s="56">
        <v>2543614</v>
      </c>
      <c r="I27" s="91">
        <v>114</v>
      </c>
    </row>
    <row r="28" spans="1:9" s="1" customFormat="1" ht="30" customHeight="1">
      <c r="A28" s="31"/>
      <c r="B28" s="89" t="s">
        <v>274</v>
      </c>
      <c r="C28" s="56">
        <v>87000</v>
      </c>
      <c r="D28" s="91">
        <v>120</v>
      </c>
      <c r="F28" s="31"/>
      <c r="G28" s="89" t="s">
        <v>286</v>
      </c>
      <c r="H28" s="56">
        <v>50000</v>
      </c>
      <c r="I28" s="91">
        <v>144</v>
      </c>
    </row>
    <row r="29" spans="1:9" s="1" customFormat="1" ht="30" customHeight="1">
      <c r="A29" s="31"/>
      <c r="B29" s="89" t="s">
        <v>242</v>
      </c>
      <c r="C29" s="56">
        <v>64980</v>
      </c>
      <c r="D29" s="91">
        <v>88</v>
      </c>
      <c r="F29" s="31"/>
      <c r="G29" s="89" t="s">
        <v>287</v>
      </c>
      <c r="H29" s="56">
        <v>50000</v>
      </c>
      <c r="I29" s="91">
        <v>145</v>
      </c>
    </row>
    <row r="30" spans="1:9" s="1" customFormat="1" ht="30" customHeight="1">
      <c r="A30" s="31"/>
      <c r="B30" s="89" t="s">
        <v>243</v>
      </c>
      <c r="C30" s="56">
        <v>100000</v>
      </c>
      <c r="D30" s="91">
        <v>89</v>
      </c>
      <c r="F30" s="31"/>
      <c r="G30" s="89" t="s">
        <v>288</v>
      </c>
      <c r="H30" s="56">
        <v>100000</v>
      </c>
      <c r="I30" s="91">
        <v>146</v>
      </c>
    </row>
    <row r="31" spans="1:9" s="1" customFormat="1" ht="30" customHeight="1">
      <c r="A31" s="31"/>
      <c r="B31" s="89" t="s">
        <v>244</v>
      </c>
      <c r="C31" s="56">
        <v>50726</v>
      </c>
      <c r="D31" s="91">
        <v>90</v>
      </c>
      <c r="F31" s="31"/>
      <c r="G31" s="89" t="s">
        <v>289</v>
      </c>
      <c r="H31" s="56">
        <v>50600</v>
      </c>
      <c r="I31" s="91">
        <v>147</v>
      </c>
    </row>
    <row r="32" spans="1:9" s="1" customFormat="1" ht="30" customHeight="1">
      <c r="A32" s="31"/>
      <c r="B32" s="89" t="s">
        <v>245</v>
      </c>
      <c r="C32" s="56">
        <v>83000</v>
      </c>
      <c r="D32" s="91">
        <v>91</v>
      </c>
      <c r="F32" s="31"/>
      <c r="G32" s="89" t="s">
        <v>290</v>
      </c>
      <c r="H32" s="56">
        <v>54034</v>
      </c>
      <c r="I32" s="91">
        <v>148</v>
      </c>
    </row>
    <row r="33" spans="1:9" s="1" customFormat="1" ht="30" customHeight="1">
      <c r="A33" s="31"/>
      <c r="B33" s="89" t="s">
        <v>246</v>
      </c>
      <c r="C33" s="56">
        <v>50000</v>
      </c>
      <c r="D33" s="91">
        <v>92</v>
      </c>
      <c r="F33" s="31"/>
      <c r="G33" s="89" t="s">
        <v>291</v>
      </c>
      <c r="H33" s="56">
        <v>73000</v>
      </c>
      <c r="I33" s="91">
        <v>149</v>
      </c>
    </row>
    <row r="34" spans="1:9" s="1" customFormat="1" ht="30" customHeight="1">
      <c r="A34" s="31"/>
      <c r="B34" s="60" t="s">
        <v>247</v>
      </c>
      <c r="C34" s="56">
        <v>53000</v>
      </c>
      <c r="D34" s="91">
        <v>93</v>
      </c>
      <c r="F34" s="31"/>
      <c r="G34" s="89" t="s">
        <v>269</v>
      </c>
      <c r="H34" s="56">
        <v>128268</v>
      </c>
      <c r="I34" s="91">
        <v>115</v>
      </c>
    </row>
    <row r="35" spans="1:9" s="1" customFormat="1" ht="30" customHeight="1">
      <c r="A35" s="31"/>
      <c r="B35" s="60" t="s">
        <v>248</v>
      </c>
      <c r="C35" s="56">
        <v>58000</v>
      </c>
      <c r="D35" s="91">
        <v>94</v>
      </c>
      <c r="F35" s="31"/>
      <c r="G35" s="89" t="s">
        <v>292</v>
      </c>
      <c r="H35" s="56">
        <v>103000</v>
      </c>
      <c r="I35" s="91">
        <v>150</v>
      </c>
    </row>
    <row r="36" spans="1:9" s="1" customFormat="1" ht="30" customHeight="1">
      <c r="A36" s="31"/>
      <c r="B36" s="60" t="s">
        <v>249</v>
      </c>
      <c r="C36" s="56">
        <v>170000</v>
      </c>
      <c r="D36" s="91">
        <v>95</v>
      </c>
      <c r="F36" s="31"/>
      <c r="G36" s="89" t="s">
        <v>293</v>
      </c>
      <c r="H36" s="56">
        <v>100000</v>
      </c>
      <c r="I36" s="91">
        <v>151</v>
      </c>
    </row>
    <row r="37" spans="1:9" s="1" customFormat="1" ht="30" customHeight="1">
      <c r="A37" s="31"/>
      <c r="B37" s="60" t="s">
        <v>275</v>
      </c>
      <c r="C37" s="56">
        <v>50000</v>
      </c>
      <c r="D37" s="91">
        <v>121</v>
      </c>
      <c r="F37" s="31"/>
      <c r="G37" s="89" t="s">
        <v>270</v>
      </c>
      <c r="H37" s="56">
        <v>50000</v>
      </c>
      <c r="I37" s="91">
        <v>116</v>
      </c>
    </row>
    <row r="38" spans="1:9" s="1" customFormat="1" ht="30" customHeight="1">
      <c r="A38" s="31"/>
      <c r="B38" s="60" t="s">
        <v>250</v>
      </c>
      <c r="C38" s="56">
        <v>100000</v>
      </c>
      <c r="D38" s="91">
        <v>96</v>
      </c>
      <c r="F38" s="31"/>
      <c r="G38" s="89" t="s">
        <v>294</v>
      </c>
      <c r="H38" s="56">
        <v>152000</v>
      </c>
      <c r="I38" s="91">
        <v>152</v>
      </c>
    </row>
    <row r="39" spans="1:9" s="1" customFormat="1" ht="30" customHeight="1">
      <c r="A39" s="31"/>
      <c r="B39" s="60" t="s">
        <v>251</v>
      </c>
      <c r="C39" s="56">
        <v>100000</v>
      </c>
      <c r="D39" s="91">
        <v>97</v>
      </c>
      <c r="F39" s="31"/>
      <c r="G39" s="89" t="s">
        <v>295</v>
      </c>
      <c r="H39" s="56">
        <v>80000</v>
      </c>
      <c r="I39" s="91">
        <v>153</v>
      </c>
    </row>
    <row r="40" spans="1:9" s="1" customFormat="1" ht="30" customHeight="1">
      <c r="A40" s="31"/>
      <c r="B40" s="60" t="s">
        <v>252</v>
      </c>
      <c r="C40" s="56">
        <v>54136</v>
      </c>
      <c r="D40" s="91">
        <v>98</v>
      </c>
      <c r="F40" s="31"/>
      <c r="G40" s="89" t="s">
        <v>271</v>
      </c>
      <c r="H40" s="56">
        <v>101398</v>
      </c>
      <c r="I40" s="91">
        <v>117</v>
      </c>
    </row>
    <row r="41" spans="1:9" s="1" customFormat="1" ht="30" customHeight="1">
      <c r="A41" s="31"/>
      <c r="B41" s="60" t="s">
        <v>276</v>
      </c>
      <c r="C41" s="56">
        <v>59000</v>
      </c>
      <c r="D41" s="91">
        <v>122</v>
      </c>
      <c r="F41" s="31"/>
      <c r="G41" s="89" t="s">
        <v>296</v>
      </c>
      <c r="H41" s="56">
        <v>100000</v>
      </c>
      <c r="I41" s="91">
        <v>154</v>
      </c>
    </row>
    <row r="42" spans="1:9" s="1" customFormat="1" ht="30" customHeight="1">
      <c r="A42" s="31"/>
      <c r="B42" s="60" t="s">
        <v>253</v>
      </c>
      <c r="C42" s="56">
        <v>114000</v>
      </c>
      <c r="D42" s="91">
        <v>99</v>
      </c>
      <c r="F42" s="31"/>
      <c r="G42" s="89" t="s">
        <v>272</v>
      </c>
      <c r="H42" s="56">
        <v>50000</v>
      </c>
      <c r="I42" s="91">
        <v>118</v>
      </c>
    </row>
    <row r="43" spans="1:9" s="1" customFormat="1" ht="30" customHeight="1">
      <c r="A43" s="31"/>
      <c r="B43" s="60" t="s">
        <v>254</v>
      </c>
      <c r="C43" s="56">
        <v>86140</v>
      </c>
      <c r="D43" s="91">
        <v>100</v>
      </c>
      <c r="F43" s="31"/>
      <c r="G43" s="89"/>
      <c r="H43" s="56"/>
      <c r="I43" s="91"/>
    </row>
    <row r="44" spans="1:4" s="1" customFormat="1" ht="30" customHeight="1">
      <c r="A44" s="83"/>
      <c r="B44" s="84"/>
      <c r="C44" s="85"/>
      <c r="D44" s="86"/>
    </row>
    <row r="45" spans="1:9" s="1" customFormat="1" ht="21.75">
      <c r="A45" s="217"/>
      <c r="B45" s="218"/>
      <c r="C45" s="218"/>
      <c r="D45" s="218"/>
      <c r="E45" s="218"/>
      <c r="F45" s="218"/>
      <c r="G45" s="218"/>
      <c r="H45" s="218"/>
      <c r="I45" s="218"/>
    </row>
  </sheetData>
  <sheetProtection selectLockedCells="1" selectUnlockedCells="1"/>
  <mergeCells count="2">
    <mergeCell ref="A1:I1"/>
    <mergeCell ref="A45:I45"/>
  </mergeCells>
  <printOptions/>
  <pageMargins left="0.7875" right="0.7875" top="0.8861111111111111" bottom="1.0527777777777778" header="0.5118055555555555" footer="0.7875"/>
  <pageSetup fitToHeight="1" fitToWidth="1" horizontalDpi="600" verticalDpi="600" orientation="portrait" paperSize="9" scale="54" r:id="rId1"/>
  <headerFooter alignWithMargins="0">
    <oddFooter>&amp;C&amp;"Times New Roman,標準"&amp;12頁 &amp;P</oddFooter>
  </headerFooter>
</worksheet>
</file>

<file path=xl/worksheets/sheet7.xml><?xml version="1.0" encoding="utf-8"?>
<worksheet xmlns="http://schemas.openxmlformats.org/spreadsheetml/2006/main" xmlns:r="http://schemas.openxmlformats.org/officeDocument/2006/relationships">
  <sheetPr codeName="工作表7"/>
  <dimension ref="A1:F10"/>
  <sheetViews>
    <sheetView zoomScale="80" zoomScaleNormal="80" zoomScalePageLayoutView="0" workbookViewId="0" topLeftCell="A1">
      <selection activeCell="B5" sqref="B5"/>
    </sheetView>
  </sheetViews>
  <sheetFormatPr defaultColWidth="9.57421875" defaultRowHeight="15.75"/>
  <cols>
    <col min="1" max="1" width="18.57421875" style="1" customWidth="1"/>
    <col min="2" max="2" width="34.28125" style="1" customWidth="1"/>
    <col min="3" max="3" width="18.140625" style="1" customWidth="1"/>
    <col min="4" max="4" width="16.140625" style="1" customWidth="1"/>
    <col min="5" max="5" width="15.28125" style="1" customWidth="1"/>
    <col min="6" max="6" width="15.421875" style="1" customWidth="1"/>
    <col min="7" max="245" width="9.57421875" style="1" customWidth="1"/>
  </cols>
  <sheetData>
    <row r="1" spans="1:6" ht="38.25" customHeight="1">
      <c r="A1" s="219" t="s">
        <v>124</v>
      </c>
      <c r="B1" s="219"/>
      <c r="C1" s="219"/>
      <c r="D1" s="219"/>
      <c r="E1" s="208"/>
      <c r="F1" s="208"/>
    </row>
    <row r="2" spans="1:6" ht="38.25" customHeight="1">
      <c r="A2" s="2" t="s">
        <v>0</v>
      </c>
      <c r="B2" s="2" t="s">
        <v>31</v>
      </c>
      <c r="C2" s="2" t="s">
        <v>1</v>
      </c>
      <c r="D2" s="3" t="s">
        <v>3</v>
      </c>
      <c r="E2" s="204" t="s">
        <v>395</v>
      </c>
      <c r="F2" s="204" t="s">
        <v>396</v>
      </c>
    </row>
    <row r="3" spans="1:6" ht="33.75" customHeight="1">
      <c r="A3" s="4" t="s">
        <v>21</v>
      </c>
      <c r="B3" s="4"/>
      <c r="C3" s="4"/>
      <c r="D3" s="5"/>
      <c r="E3" s="205"/>
      <c r="F3" s="205"/>
    </row>
    <row r="4" spans="1:6" ht="33" customHeight="1">
      <c r="A4" s="7" t="s">
        <v>60</v>
      </c>
      <c r="B4" s="4"/>
      <c r="C4" s="4"/>
      <c r="D4" s="5"/>
      <c r="E4" s="23"/>
      <c r="F4" s="23"/>
    </row>
    <row r="5" spans="1:6" ht="33.75" customHeight="1">
      <c r="A5" s="15"/>
      <c r="B5" s="7" t="s">
        <v>61</v>
      </c>
      <c r="C5" s="65">
        <v>130000</v>
      </c>
      <c r="D5" s="66">
        <v>340</v>
      </c>
      <c r="E5" s="65">
        <v>130000</v>
      </c>
      <c r="F5" s="17"/>
    </row>
    <row r="6" spans="1:6" ht="33.75" customHeight="1">
      <c r="A6" s="7" t="s">
        <v>32</v>
      </c>
      <c r="B6" s="7"/>
      <c r="C6" s="65"/>
      <c r="D6" s="66"/>
      <c r="E6" s="17"/>
      <c r="F6" s="17"/>
    </row>
    <row r="7" spans="1:6" ht="33.75" customHeight="1">
      <c r="A7" s="15"/>
      <c r="B7" s="10" t="s">
        <v>62</v>
      </c>
      <c r="C7" s="65">
        <v>40000</v>
      </c>
      <c r="D7" s="66">
        <v>341</v>
      </c>
      <c r="E7" s="65">
        <v>40000</v>
      </c>
      <c r="F7" s="17"/>
    </row>
    <row r="8" spans="1:6" ht="37.5" customHeight="1">
      <c r="A8" s="15"/>
      <c r="B8" s="10" t="s">
        <v>306</v>
      </c>
      <c r="C8" s="65">
        <v>150000</v>
      </c>
      <c r="D8" s="66">
        <v>159</v>
      </c>
      <c r="E8" s="17">
        <v>150000</v>
      </c>
      <c r="F8" s="17"/>
    </row>
    <row r="9" spans="1:6" ht="33" customHeight="1">
      <c r="A9" s="15"/>
      <c r="B9" s="10" t="s">
        <v>63</v>
      </c>
      <c r="C9" s="65">
        <v>120000</v>
      </c>
      <c r="D9" s="66">
        <v>41</v>
      </c>
      <c r="E9" s="17">
        <v>120000</v>
      </c>
      <c r="F9" s="17"/>
    </row>
    <row r="10" spans="1:6" ht="31.5" customHeight="1">
      <c r="A10" s="15"/>
      <c r="B10" s="10" t="s">
        <v>64</v>
      </c>
      <c r="C10" s="65">
        <v>130000</v>
      </c>
      <c r="D10" s="66">
        <v>46</v>
      </c>
      <c r="E10" s="17">
        <v>130000</v>
      </c>
      <c r="F10" s="17"/>
    </row>
  </sheetData>
  <sheetProtection selectLockedCells="1" selectUnlockedCells="1"/>
  <mergeCells count="3">
    <mergeCell ref="A1:F1"/>
    <mergeCell ref="E2:E3"/>
    <mergeCell ref="F2:F3"/>
  </mergeCells>
  <printOptions/>
  <pageMargins left="0.7875" right="0.7875" top="0.8861111111111111" bottom="1.0527777777777778" header="0.5118055555555555" footer="0.7875"/>
  <pageSetup horizontalDpi="600" verticalDpi="600" orientation="portrait" paperSize="9" r:id="rId1"/>
  <headerFooter alignWithMargins="0">
    <oddFooter>&amp;C&amp;"Times New Roman,標準"&amp;12頁 &amp;P</oddFooter>
  </headerFooter>
</worksheet>
</file>

<file path=xl/worksheets/sheet8.xml><?xml version="1.0" encoding="utf-8"?>
<worksheet xmlns="http://schemas.openxmlformats.org/spreadsheetml/2006/main" xmlns:r="http://schemas.openxmlformats.org/officeDocument/2006/relationships">
  <sheetPr codeName="工作表8"/>
  <dimension ref="A1:IV9"/>
  <sheetViews>
    <sheetView zoomScale="80" zoomScaleNormal="80" zoomScalePageLayoutView="0" workbookViewId="0" topLeftCell="A1">
      <selection activeCell="B7" sqref="B7"/>
    </sheetView>
  </sheetViews>
  <sheetFormatPr defaultColWidth="9.57421875" defaultRowHeight="15.75"/>
  <cols>
    <col min="1" max="1" width="18.57421875" style="1" customWidth="1"/>
    <col min="2" max="2" width="34.421875" style="1" customWidth="1"/>
    <col min="3" max="3" width="18.140625" style="1" customWidth="1"/>
    <col min="4" max="4" width="13.8515625" style="1" customWidth="1"/>
    <col min="5" max="245" width="9.57421875" style="1" customWidth="1"/>
  </cols>
  <sheetData>
    <row r="1" spans="1:256" s="19" customFormat="1" ht="38.25" customHeight="1">
      <c r="A1" s="215" t="s">
        <v>123</v>
      </c>
      <c r="B1" s="215"/>
      <c r="C1" s="215"/>
      <c r="D1" s="215"/>
      <c r="IL1" s="20"/>
      <c r="IM1" s="20"/>
      <c r="IN1" s="20"/>
      <c r="IO1" s="20"/>
      <c r="IP1" s="20"/>
      <c r="IQ1" s="20"/>
      <c r="IR1" s="20"/>
      <c r="IS1" s="20"/>
      <c r="IT1" s="20"/>
      <c r="IU1" s="20"/>
      <c r="IV1" s="20"/>
    </row>
    <row r="2" spans="1:256" s="19" customFormat="1" ht="38.25" customHeight="1">
      <c r="A2" s="209" t="s">
        <v>0</v>
      </c>
      <c r="B2" s="209" t="s">
        <v>31</v>
      </c>
      <c r="C2" s="204" t="s">
        <v>395</v>
      </c>
      <c r="D2" s="204" t="s">
        <v>396</v>
      </c>
      <c r="IL2" s="20"/>
      <c r="IM2" s="20"/>
      <c r="IN2" s="20"/>
      <c r="IO2" s="20"/>
      <c r="IP2" s="20"/>
      <c r="IQ2" s="20"/>
      <c r="IR2" s="20"/>
      <c r="IS2" s="20"/>
      <c r="IT2" s="20"/>
      <c r="IU2" s="20"/>
      <c r="IV2" s="20"/>
    </row>
    <row r="3" spans="1:4" ht="30" customHeight="1">
      <c r="A3" s="209"/>
      <c r="B3" s="209"/>
      <c r="C3" s="205"/>
      <c r="D3" s="205"/>
    </row>
    <row r="4" spans="1:4" ht="30" customHeight="1">
      <c r="A4" s="4" t="s">
        <v>21</v>
      </c>
      <c r="B4" s="4"/>
      <c r="C4" s="4"/>
      <c r="D4" s="5"/>
    </row>
    <row r="5" spans="1:4" ht="30" customHeight="1">
      <c r="A5" s="7" t="s">
        <v>32</v>
      </c>
      <c r="B5" s="4"/>
      <c r="C5" s="4"/>
      <c r="D5" s="5"/>
    </row>
    <row r="6" spans="1:4" ht="30" customHeight="1">
      <c r="A6" s="15"/>
      <c r="B6" s="7" t="s">
        <v>345</v>
      </c>
      <c r="C6" s="64">
        <v>60000</v>
      </c>
      <c r="D6" s="68">
        <v>305</v>
      </c>
    </row>
    <row r="7" spans="1:4" ht="45" customHeight="1">
      <c r="A7" s="15"/>
      <c r="B7" s="10" t="s">
        <v>65</v>
      </c>
      <c r="C7" s="64">
        <v>360000</v>
      </c>
      <c r="D7" s="68">
        <v>165</v>
      </c>
    </row>
    <row r="8" spans="1:4" ht="24">
      <c r="A8" s="4" t="s">
        <v>105</v>
      </c>
      <c r="B8" s="10"/>
      <c r="C8" s="64"/>
      <c r="D8" s="68"/>
    </row>
    <row r="9" spans="1:4" ht="21.75">
      <c r="A9" s="175" t="s">
        <v>424</v>
      </c>
      <c r="B9" s="176" t="s">
        <v>426</v>
      </c>
      <c r="C9" s="64">
        <v>416500</v>
      </c>
      <c r="D9" s="10"/>
    </row>
  </sheetData>
  <sheetProtection selectLockedCells="1" selectUnlockedCells="1"/>
  <mergeCells count="5">
    <mergeCell ref="A1:D1"/>
    <mergeCell ref="A2:A3"/>
    <mergeCell ref="B2:B3"/>
    <mergeCell ref="C2:C3"/>
    <mergeCell ref="D2:D3"/>
  </mergeCells>
  <printOptions/>
  <pageMargins left="0.7875" right="0.7875" top="0.8861111111111111" bottom="1.0527777777777778" header="0.5118055555555555" footer="0.7875"/>
  <pageSetup horizontalDpi="600" verticalDpi="600" orientation="portrait" paperSize="9" r:id="rId1"/>
  <headerFooter alignWithMargins="0">
    <oddFooter>&amp;C&amp;"Times New Roman,標準"&amp;12頁 &amp;P</oddFooter>
  </headerFooter>
</worksheet>
</file>

<file path=xl/worksheets/sheet9.xml><?xml version="1.0" encoding="utf-8"?>
<worksheet xmlns="http://schemas.openxmlformats.org/spreadsheetml/2006/main" xmlns:r="http://schemas.openxmlformats.org/officeDocument/2006/relationships">
  <sheetPr codeName="工作表9">
    <pageSetUpPr fitToPage="1"/>
  </sheetPr>
  <dimension ref="A1:R101"/>
  <sheetViews>
    <sheetView tabSelected="1" zoomScale="55" zoomScaleNormal="55" zoomScaleSheetLayoutView="55" workbookViewId="0" topLeftCell="B22">
      <selection activeCell="M31" sqref="M31"/>
    </sheetView>
  </sheetViews>
  <sheetFormatPr defaultColWidth="9.57421875" defaultRowHeight="15.75"/>
  <cols>
    <col min="1" max="1" width="38.421875" style="1" customWidth="1"/>
    <col min="2" max="2" width="57.421875" style="1" customWidth="1"/>
    <col min="3" max="3" width="20.421875" style="1" customWidth="1"/>
    <col min="4" max="4" width="17.8515625" style="1" customWidth="1"/>
    <col min="5" max="5" width="17.7109375" style="1" customWidth="1"/>
    <col min="6" max="6" width="23.00390625" style="1" customWidth="1"/>
    <col min="7" max="7" width="21.140625" style="1" customWidth="1"/>
    <col min="8" max="8" width="19.8515625" style="1" customWidth="1"/>
    <col min="9" max="9" width="27.00390625" style="1" customWidth="1"/>
    <col min="10" max="10" width="22.421875" style="1" customWidth="1"/>
    <col min="11" max="11" width="20.7109375" style="1" customWidth="1"/>
    <col min="12" max="12" width="21.140625" style="1" customWidth="1"/>
    <col min="13" max="13" width="23.140625" style="1" customWidth="1"/>
    <col min="14" max="14" width="9.57421875" style="1" customWidth="1"/>
    <col min="15" max="15" width="26.8515625" style="1" customWidth="1"/>
    <col min="16" max="16" width="19.57421875" style="1" customWidth="1"/>
    <col min="17" max="17" width="25.7109375" style="1" customWidth="1"/>
    <col min="18" max="18" width="24.140625" style="1" customWidth="1"/>
    <col min="19" max="247" width="9.57421875" style="1" customWidth="1"/>
  </cols>
  <sheetData>
    <row r="1" spans="1:5" ht="38.25" customHeight="1">
      <c r="A1" s="207" t="s">
        <v>122</v>
      </c>
      <c r="B1" s="207"/>
      <c r="C1" s="207"/>
      <c r="D1" s="207"/>
      <c r="E1" s="208"/>
    </row>
    <row r="2" spans="1:5" ht="38.25" customHeight="1">
      <c r="A2" s="209" t="s">
        <v>0</v>
      </c>
      <c r="B2" s="209" t="s">
        <v>31</v>
      </c>
      <c r="C2" s="209" t="s">
        <v>1</v>
      </c>
      <c r="D2" s="209" t="s">
        <v>3</v>
      </c>
      <c r="E2" s="204" t="s">
        <v>409</v>
      </c>
    </row>
    <row r="3" spans="1:5" ht="30" customHeight="1">
      <c r="A3" s="209"/>
      <c r="B3" s="209"/>
      <c r="C3" s="209"/>
      <c r="D3" s="209"/>
      <c r="E3" s="205"/>
    </row>
    <row r="4" spans="1:5" ht="30" customHeight="1">
      <c r="A4" s="4" t="s">
        <v>21</v>
      </c>
      <c r="B4" s="4"/>
      <c r="C4" s="4"/>
      <c r="D4" s="21"/>
      <c r="E4" s="23"/>
    </row>
    <row r="5" spans="1:5" ht="30" customHeight="1">
      <c r="A5" s="7" t="s">
        <v>32</v>
      </c>
      <c r="B5" s="10"/>
      <c r="C5" s="4"/>
      <c r="D5" s="22"/>
      <c r="E5" s="23"/>
    </row>
    <row r="6" spans="1:5" ht="27.75" customHeight="1">
      <c r="A6" s="15"/>
      <c r="B6" s="10" t="s">
        <v>393</v>
      </c>
      <c r="C6" s="9">
        <v>200000</v>
      </c>
      <c r="D6" s="66">
        <v>358</v>
      </c>
      <c r="E6" s="9" t="s">
        <v>410</v>
      </c>
    </row>
    <row r="7" spans="1:18" ht="28.5" customHeight="1">
      <c r="A7" s="15"/>
      <c r="B7" s="10" t="s">
        <v>419</v>
      </c>
      <c r="C7" s="9">
        <v>1242868</v>
      </c>
      <c r="D7" s="66">
        <v>48</v>
      </c>
      <c r="E7" s="9"/>
      <c r="R7" s="25"/>
    </row>
    <row r="8" spans="1:5" ht="43.5" customHeight="1">
      <c r="A8" s="15"/>
      <c r="B8" s="10" t="s">
        <v>100</v>
      </c>
      <c r="C8" s="38">
        <f>270700*12+70000</f>
        <v>3318400</v>
      </c>
      <c r="D8" s="66">
        <v>170</v>
      </c>
      <c r="E8" s="9"/>
    </row>
    <row r="9" spans="1:9" ht="43.5" customHeight="1">
      <c r="A9" s="15"/>
      <c r="B9" s="10" t="s">
        <v>101</v>
      </c>
      <c r="C9" s="38">
        <v>4094186</v>
      </c>
      <c r="D9" s="66">
        <v>299</v>
      </c>
      <c r="E9" s="9"/>
      <c r="I9" s="25"/>
    </row>
    <row r="10" spans="1:13" ht="43.5" customHeight="1">
      <c r="A10" s="15"/>
      <c r="B10" s="10" t="s">
        <v>102</v>
      </c>
      <c r="C10" s="38">
        <v>4398778</v>
      </c>
      <c r="D10" s="66">
        <v>300</v>
      </c>
      <c r="E10" s="9"/>
      <c r="I10" s="220" t="s">
        <v>209</v>
      </c>
      <c r="J10" s="221"/>
      <c r="K10" s="221"/>
      <c r="L10" s="221"/>
      <c r="M10" s="222"/>
    </row>
    <row r="11" spans="1:13" ht="43.5" customHeight="1">
      <c r="A11" s="15"/>
      <c r="B11" s="39" t="s">
        <v>344</v>
      </c>
      <c r="C11" s="38">
        <v>3350768</v>
      </c>
      <c r="D11" s="77">
        <v>301</v>
      </c>
      <c r="E11" s="9"/>
      <c r="I11" s="52" t="s">
        <v>131</v>
      </c>
      <c r="J11" s="52" t="s">
        <v>128</v>
      </c>
      <c r="K11" s="52" t="s">
        <v>126</v>
      </c>
      <c r="L11" s="52" t="s">
        <v>127</v>
      </c>
      <c r="M11" s="52" t="s">
        <v>342</v>
      </c>
    </row>
    <row r="12" spans="1:17" ht="43.5" customHeight="1">
      <c r="A12" s="15"/>
      <c r="B12" s="10" t="s">
        <v>343</v>
      </c>
      <c r="C12" s="9">
        <v>2825000</v>
      </c>
      <c r="D12" s="66">
        <v>302</v>
      </c>
      <c r="E12" s="9"/>
      <c r="F12" s="225" t="s">
        <v>366</v>
      </c>
      <c r="G12" s="226"/>
      <c r="H12" s="226"/>
      <c r="I12" s="59"/>
      <c r="J12" s="122">
        <v>9754</v>
      </c>
      <c r="K12" s="122"/>
      <c r="L12" s="122"/>
      <c r="M12" s="122">
        <v>275546</v>
      </c>
      <c r="Q12" s="19"/>
    </row>
    <row r="13" spans="1:17" ht="43.5" customHeight="1">
      <c r="A13" s="15"/>
      <c r="B13" s="10" t="s">
        <v>450</v>
      </c>
      <c r="C13" s="9">
        <v>130000</v>
      </c>
      <c r="D13" s="66">
        <v>473</v>
      </c>
      <c r="E13" s="9"/>
      <c r="F13" s="195"/>
      <c r="G13" s="196"/>
      <c r="H13" s="196"/>
      <c r="I13" s="59"/>
      <c r="J13" s="122"/>
      <c r="K13" s="122"/>
      <c r="L13" s="122"/>
      <c r="M13" s="122"/>
      <c r="Q13" s="19"/>
    </row>
    <row r="14" spans="1:17" ht="39.75" customHeight="1">
      <c r="A14" s="15" t="s">
        <v>317</v>
      </c>
      <c r="B14" s="10"/>
      <c r="C14" s="9"/>
      <c r="D14" s="66"/>
      <c r="E14" s="9"/>
      <c r="F14" s="152" t="s">
        <v>107</v>
      </c>
      <c r="G14" s="153" t="s">
        <v>207</v>
      </c>
      <c r="H14" s="154" t="s">
        <v>208</v>
      </c>
      <c r="I14" s="59"/>
      <c r="J14" s="59"/>
      <c r="K14" s="59"/>
      <c r="L14" s="59"/>
      <c r="M14" s="58"/>
      <c r="O14" s="19" t="s">
        <v>210</v>
      </c>
      <c r="P14" s="19" t="s">
        <v>347</v>
      </c>
      <c r="Q14" s="19" t="s">
        <v>129</v>
      </c>
    </row>
    <row r="15" spans="1:16" ht="27" customHeight="1">
      <c r="A15" s="15"/>
      <c r="B15" s="10" t="s">
        <v>50</v>
      </c>
      <c r="C15" s="9">
        <v>375000</v>
      </c>
      <c r="D15" s="66"/>
      <c r="E15" s="170" t="s">
        <v>411</v>
      </c>
      <c r="F15" s="90"/>
      <c r="G15" s="90"/>
      <c r="H15" s="90"/>
      <c r="I15" s="59"/>
      <c r="J15" s="59"/>
      <c r="K15" s="59"/>
      <c r="L15" s="59"/>
      <c r="M15" s="58"/>
      <c r="O15" s="67"/>
      <c r="P15" s="67"/>
    </row>
    <row r="16" spans="1:16" ht="30" customHeight="1">
      <c r="A16" s="14" t="s">
        <v>66</v>
      </c>
      <c r="B16" s="14"/>
      <c r="C16" s="14"/>
      <c r="D16" s="66"/>
      <c r="E16" s="9"/>
      <c r="F16" s="155"/>
      <c r="G16" s="155"/>
      <c r="H16" s="155"/>
      <c r="I16" s="59"/>
      <c r="J16" s="59"/>
      <c r="K16" s="59"/>
      <c r="L16" s="59"/>
      <c r="M16" s="58"/>
      <c r="O16" s="67"/>
      <c r="P16" s="67"/>
    </row>
    <row r="17" spans="1:16" ht="30" customHeight="1">
      <c r="A17" s="15" t="s">
        <v>318</v>
      </c>
      <c r="B17" s="14"/>
      <c r="C17" s="14"/>
      <c r="D17" s="66"/>
      <c r="E17" s="9"/>
      <c r="F17" s="155"/>
      <c r="G17" s="155"/>
      <c r="H17" s="155"/>
      <c r="I17" s="59"/>
      <c r="J17" s="122"/>
      <c r="K17" s="59"/>
      <c r="L17" s="59"/>
      <c r="M17" s="58"/>
      <c r="O17" s="67"/>
      <c r="P17" s="67"/>
    </row>
    <row r="18" spans="1:16" ht="30" customHeight="1">
      <c r="A18" s="15"/>
      <c r="B18" s="7" t="s">
        <v>67</v>
      </c>
      <c r="C18" s="17"/>
      <c r="D18" s="66"/>
      <c r="E18" s="9"/>
      <c r="F18" s="155"/>
      <c r="G18" s="155"/>
      <c r="H18" s="155"/>
      <c r="I18" s="59"/>
      <c r="J18" s="122"/>
      <c r="K18" s="59"/>
      <c r="L18" s="59"/>
      <c r="M18" s="58"/>
      <c r="O18" s="67"/>
      <c r="P18" s="67"/>
    </row>
    <row r="19" spans="1:16" ht="30" customHeight="1">
      <c r="A19" s="15"/>
      <c r="B19" s="7" t="s">
        <v>305</v>
      </c>
      <c r="C19" s="17">
        <v>2499106</v>
      </c>
      <c r="D19" s="79">
        <v>430</v>
      </c>
      <c r="E19" s="9"/>
      <c r="F19" s="151">
        <v>144297</v>
      </c>
      <c r="G19" s="90"/>
      <c r="H19" s="90"/>
      <c r="I19" s="122">
        <v>3520000</v>
      </c>
      <c r="J19" s="122">
        <v>221789</v>
      </c>
      <c r="K19" s="122">
        <v>12320</v>
      </c>
      <c r="L19" s="122">
        <v>31891</v>
      </c>
      <c r="M19" s="58"/>
      <c r="O19" s="67">
        <v>2477000</v>
      </c>
      <c r="P19" s="67"/>
    </row>
    <row r="20" spans="1:16" ht="30" customHeight="1">
      <c r="A20" s="15"/>
      <c r="B20" s="7" t="s">
        <v>311</v>
      </c>
      <c r="C20" s="17">
        <v>7912578</v>
      </c>
      <c r="D20" s="79">
        <v>465</v>
      </c>
      <c r="E20" s="9"/>
      <c r="F20" s="151">
        <f>350000+94435</f>
        <v>444435</v>
      </c>
      <c r="G20" s="117"/>
      <c r="H20" s="117"/>
      <c r="I20" s="122">
        <v>9308000</v>
      </c>
      <c r="J20" s="122">
        <v>559422</v>
      </c>
      <c r="K20" s="122">
        <v>32578</v>
      </c>
      <c r="L20" s="122">
        <v>50000</v>
      </c>
      <c r="M20" s="58"/>
      <c r="O20" s="67">
        <v>7830000</v>
      </c>
      <c r="P20" s="67"/>
    </row>
    <row r="21" spans="1:16" ht="30" customHeight="1">
      <c r="A21" s="23"/>
      <c r="B21" s="23" t="s">
        <v>68</v>
      </c>
      <c r="C21" s="24"/>
      <c r="D21" s="79"/>
      <c r="E21" s="9"/>
      <c r="F21" s="151"/>
      <c r="G21" s="90"/>
      <c r="H21" s="90"/>
      <c r="I21" s="59"/>
      <c r="J21" s="59"/>
      <c r="K21" s="59"/>
      <c r="L21" s="59"/>
      <c r="M21" s="58"/>
      <c r="O21" s="67"/>
      <c r="P21" s="67"/>
    </row>
    <row r="22" spans="1:16" ht="30" customHeight="1">
      <c r="A22" s="23"/>
      <c r="B22" s="23" t="s">
        <v>69</v>
      </c>
      <c r="C22" s="24">
        <f>I22+K22+L22</f>
        <v>1883349</v>
      </c>
      <c r="D22" s="79">
        <v>471</v>
      </c>
      <c r="E22" s="9"/>
      <c r="F22" s="151">
        <v>75000</v>
      </c>
      <c r="G22" s="90"/>
      <c r="H22" s="90"/>
      <c r="I22" s="122">
        <v>1845000</v>
      </c>
      <c r="J22" s="122">
        <v>116651</v>
      </c>
      <c r="K22" s="122">
        <v>6458</v>
      </c>
      <c r="L22" s="122">
        <v>31891</v>
      </c>
      <c r="M22" s="58"/>
      <c r="O22" s="67">
        <v>1383000</v>
      </c>
      <c r="P22" s="67">
        <v>462000</v>
      </c>
    </row>
    <row r="23" spans="1:16" ht="30" customHeight="1">
      <c r="A23" s="23"/>
      <c r="B23" s="23" t="s">
        <v>70</v>
      </c>
      <c r="C23" s="24">
        <v>1376316</v>
      </c>
      <c r="D23" s="79">
        <v>416</v>
      </c>
      <c r="E23" s="9"/>
      <c r="F23" s="151">
        <v>75000</v>
      </c>
      <c r="G23" s="90"/>
      <c r="H23" s="90"/>
      <c r="I23" s="122">
        <v>1835627</v>
      </c>
      <c r="J23" s="122">
        <v>116057</v>
      </c>
      <c r="K23" s="122">
        <v>6425</v>
      </c>
      <c r="L23" s="122">
        <v>31891</v>
      </c>
      <c r="M23" s="58"/>
      <c r="O23" s="67">
        <v>1338000</v>
      </c>
      <c r="P23" s="67"/>
    </row>
    <row r="24" spans="1:16" ht="30" customHeight="1">
      <c r="A24" s="23"/>
      <c r="B24" s="23" t="s">
        <v>423</v>
      </c>
      <c r="C24" s="122">
        <v>1883166</v>
      </c>
      <c r="D24" s="79">
        <v>412</v>
      </c>
      <c r="E24" s="9"/>
      <c r="F24" s="151">
        <v>75000</v>
      </c>
      <c r="G24" s="90"/>
      <c r="H24" s="90"/>
      <c r="I24" s="122">
        <v>1850000</v>
      </c>
      <c r="J24" s="122">
        <v>116834</v>
      </c>
      <c r="K24" s="122">
        <v>13016</v>
      </c>
      <c r="L24" s="122">
        <v>20150</v>
      </c>
      <c r="M24" s="58"/>
      <c r="O24" s="67">
        <v>1298000</v>
      </c>
      <c r="P24" s="67">
        <v>552000</v>
      </c>
    </row>
    <row r="25" spans="1:16" ht="30" customHeight="1">
      <c r="A25" s="23"/>
      <c r="B25" s="23" t="s">
        <v>71</v>
      </c>
      <c r="C25" s="24"/>
      <c r="D25" s="66"/>
      <c r="E25" s="9"/>
      <c r="F25" s="151">
        <v>75000</v>
      </c>
      <c r="G25" s="143" t="s">
        <v>366</v>
      </c>
      <c r="H25" s="90"/>
      <c r="I25" s="123">
        <v>1850000</v>
      </c>
      <c r="J25" s="122">
        <v>116834</v>
      </c>
      <c r="K25" s="122">
        <v>13016</v>
      </c>
      <c r="L25" s="122">
        <v>20150</v>
      </c>
      <c r="M25" s="58"/>
      <c r="O25" s="67"/>
      <c r="P25" s="67"/>
    </row>
    <row r="26" spans="1:18" ht="30" customHeight="1">
      <c r="A26" s="23"/>
      <c r="B26" s="23" t="s">
        <v>72</v>
      </c>
      <c r="C26" s="24"/>
      <c r="D26" s="66"/>
      <c r="E26" s="9"/>
      <c r="F26" s="152" t="s">
        <v>107</v>
      </c>
      <c r="G26" s="153" t="s">
        <v>207</v>
      </c>
      <c r="H26" s="154" t="s">
        <v>208</v>
      </c>
      <c r="I26" s="122"/>
      <c r="J26" s="59"/>
      <c r="K26" s="59"/>
      <c r="L26" s="59"/>
      <c r="M26" s="58"/>
      <c r="O26" s="67"/>
      <c r="P26" s="67"/>
      <c r="Q26" s="35"/>
      <c r="R26" s="35"/>
    </row>
    <row r="27" spans="1:18" ht="30" customHeight="1">
      <c r="A27" s="23"/>
      <c r="B27" s="53" t="s">
        <v>365</v>
      </c>
      <c r="C27" s="24">
        <v>800000</v>
      </c>
      <c r="D27" s="79">
        <v>316</v>
      </c>
      <c r="E27" s="9"/>
      <c r="F27" s="151">
        <f>800000+94435-5703</f>
        <v>888732</v>
      </c>
      <c r="G27" s="151">
        <f>300000+298000+276988</f>
        <v>874988</v>
      </c>
      <c r="H27" s="198">
        <f>F27-G27</f>
        <v>13744</v>
      </c>
      <c r="I27" s="122"/>
      <c r="J27" s="59"/>
      <c r="K27" s="59"/>
      <c r="L27" s="59"/>
      <c r="M27" s="58"/>
      <c r="O27" s="67"/>
      <c r="P27" s="67"/>
      <c r="Q27" s="35"/>
      <c r="R27" s="35"/>
    </row>
    <row r="28" spans="1:16" ht="31.5" customHeight="1">
      <c r="A28" s="23"/>
      <c r="B28" s="10" t="s">
        <v>51</v>
      </c>
      <c r="C28" s="24">
        <v>500000</v>
      </c>
      <c r="D28" s="66"/>
      <c r="E28" s="170" t="s">
        <v>411</v>
      </c>
      <c r="F28" s="90"/>
      <c r="G28" s="90"/>
      <c r="H28" s="90"/>
      <c r="I28" s="59"/>
      <c r="J28" s="59"/>
      <c r="K28" s="59"/>
      <c r="L28" s="59"/>
      <c r="M28" s="58"/>
      <c r="O28" s="67"/>
      <c r="P28" s="67"/>
    </row>
    <row r="29" spans="1:16" ht="30">
      <c r="A29" s="14" t="s">
        <v>105</v>
      </c>
      <c r="B29" s="78"/>
      <c r="C29" s="29"/>
      <c r="D29" s="79"/>
      <c r="O29" s="67"/>
      <c r="P29" s="67"/>
    </row>
    <row r="30" spans="1:16" ht="30">
      <c r="A30" s="169" t="s">
        <v>398</v>
      </c>
      <c r="B30" s="53" t="s">
        <v>397</v>
      </c>
      <c r="C30" s="29"/>
      <c r="D30" s="79">
        <v>365</v>
      </c>
      <c r="O30" s="67"/>
      <c r="P30" s="67"/>
    </row>
    <row r="31" spans="1:16" ht="30">
      <c r="A31" s="169" t="s">
        <v>401</v>
      </c>
      <c r="B31" s="53" t="s">
        <v>402</v>
      </c>
      <c r="C31" s="29"/>
      <c r="D31" s="79">
        <v>370</v>
      </c>
      <c r="O31" s="67"/>
      <c r="P31" s="67"/>
    </row>
    <row r="32" spans="1:14" ht="30">
      <c r="A32" s="169" t="s">
        <v>400</v>
      </c>
      <c r="B32" s="34"/>
      <c r="C32" s="29"/>
      <c r="D32" s="79"/>
      <c r="F32" s="80"/>
      <c r="G32" s="80" t="s">
        <v>106</v>
      </c>
      <c r="H32" s="80"/>
      <c r="I32" s="223" t="s">
        <v>130</v>
      </c>
      <c r="J32" s="224"/>
      <c r="K32" s="224"/>
      <c r="L32" s="224"/>
      <c r="M32" s="224"/>
      <c r="N32" s="138"/>
    </row>
    <row r="33" spans="1:18" ht="44.25">
      <c r="A33" s="169"/>
      <c r="B33" s="10" t="s">
        <v>314</v>
      </c>
      <c r="C33" s="29">
        <v>449222</v>
      </c>
      <c r="D33" s="79"/>
      <c r="F33" s="156" t="s">
        <v>107</v>
      </c>
      <c r="G33" s="156" t="s">
        <v>108</v>
      </c>
      <c r="H33" s="157" t="s">
        <v>109</v>
      </c>
      <c r="I33" s="52" t="s">
        <v>131</v>
      </c>
      <c r="J33" s="52" t="s">
        <v>128</v>
      </c>
      <c r="K33" s="52" t="s">
        <v>126</v>
      </c>
      <c r="L33" s="52" t="s">
        <v>127</v>
      </c>
      <c r="M33" s="52" t="s">
        <v>342</v>
      </c>
      <c r="N33" s="139"/>
      <c r="O33" s="19" t="s">
        <v>210</v>
      </c>
      <c r="P33" s="19"/>
      <c r="Q33" s="19" t="s">
        <v>129</v>
      </c>
      <c r="R33" s="19" t="s">
        <v>448</v>
      </c>
    </row>
    <row r="34" spans="1:18" ht="30">
      <c r="A34" s="169"/>
      <c r="B34" s="10" t="s">
        <v>341</v>
      </c>
      <c r="C34" s="29"/>
      <c r="D34" s="79"/>
      <c r="F34" s="80"/>
      <c r="G34" s="80"/>
      <c r="H34" s="80"/>
      <c r="I34" s="52">
        <v>3605221</v>
      </c>
      <c r="J34" s="52"/>
      <c r="K34" s="52">
        <v>10560</v>
      </c>
      <c r="L34" s="52">
        <v>29400</v>
      </c>
      <c r="M34" s="52"/>
      <c r="N34" s="139"/>
      <c r="O34" s="19"/>
      <c r="P34" s="19"/>
      <c r="Q34" s="19"/>
      <c r="R34" s="67">
        <f>4928+31339</f>
        <v>36267</v>
      </c>
    </row>
    <row r="35" spans="1:18" ht="30">
      <c r="A35" s="169"/>
      <c r="B35" s="10" t="s">
        <v>315</v>
      </c>
      <c r="C35" s="29">
        <v>4671222</v>
      </c>
      <c r="D35" s="79">
        <v>363</v>
      </c>
      <c r="F35" s="158">
        <v>134416</v>
      </c>
      <c r="G35" s="158">
        <v>134416</v>
      </c>
      <c r="H35" s="158">
        <f>F35-G35</f>
        <v>0</v>
      </c>
      <c r="I35" s="118">
        <v>4034488</v>
      </c>
      <c r="J35" s="118">
        <v>134416</v>
      </c>
      <c r="K35" s="118">
        <v>10759</v>
      </c>
      <c r="L35" s="118">
        <v>168960</v>
      </c>
      <c r="M35" s="118">
        <v>322599</v>
      </c>
      <c r="N35" s="132"/>
      <c r="R35" s="67">
        <v>36310</v>
      </c>
    </row>
    <row r="36" spans="1:18" ht="30">
      <c r="A36" s="169" t="s">
        <v>399</v>
      </c>
      <c r="B36" s="53" t="s">
        <v>431</v>
      </c>
      <c r="C36" s="29">
        <v>385636</v>
      </c>
      <c r="D36" s="79">
        <v>428</v>
      </c>
      <c r="F36" s="158"/>
      <c r="G36" s="80"/>
      <c r="H36" s="80"/>
      <c r="N36" s="132"/>
      <c r="R36" s="67"/>
    </row>
    <row r="37" spans="1:8" ht="30">
      <c r="A37" s="169" t="s">
        <v>316</v>
      </c>
      <c r="B37" s="37"/>
      <c r="C37" s="29"/>
      <c r="D37" s="79"/>
      <c r="F37" s="80"/>
      <c r="G37" s="80"/>
      <c r="H37" s="80"/>
    </row>
    <row r="38" spans="1:12" ht="30">
      <c r="A38" s="169"/>
      <c r="B38" s="53" t="s">
        <v>214</v>
      </c>
      <c r="C38" s="29"/>
      <c r="D38" s="79">
        <v>56</v>
      </c>
      <c r="F38" s="158">
        <v>93680</v>
      </c>
      <c r="G38" s="158">
        <v>51884</v>
      </c>
      <c r="H38" s="158">
        <f>F38-G38</f>
        <v>41796</v>
      </c>
      <c r="I38" s="139"/>
      <c r="J38" s="139"/>
      <c r="K38" s="139"/>
      <c r="L38" s="139"/>
    </row>
    <row r="39" spans="1:17" ht="30">
      <c r="A39" s="169"/>
      <c r="B39" s="53" t="s">
        <v>439</v>
      </c>
      <c r="C39" s="29"/>
      <c r="D39" s="79">
        <v>451</v>
      </c>
      <c r="F39" s="158"/>
      <c r="G39" s="158"/>
      <c r="H39" s="158"/>
      <c r="I39" s="139"/>
      <c r="J39" s="139"/>
      <c r="K39" s="139"/>
      <c r="L39" s="139"/>
      <c r="Q39" s="1">
        <v>64820</v>
      </c>
    </row>
    <row r="40" spans="1:12" ht="30">
      <c r="A40" s="2"/>
      <c r="B40" s="53" t="s">
        <v>348</v>
      </c>
      <c r="C40" s="29"/>
      <c r="D40" s="79">
        <v>470</v>
      </c>
      <c r="F40" s="158">
        <f>J41+J42</f>
        <v>29360</v>
      </c>
      <c r="G40" s="158">
        <f>4484</f>
        <v>4484</v>
      </c>
      <c r="H40" s="158">
        <f>F40-G40</f>
        <v>24876</v>
      </c>
      <c r="I40" s="139"/>
      <c r="J40" s="139"/>
      <c r="K40" s="139"/>
      <c r="L40" s="139"/>
    </row>
    <row r="41" spans="1:17" ht="30">
      <c r="A41" s="2"/>
      <c r="B41" s="144" t="s">
        <v>445</v>
      </c>
      <c r="C41" s="193">
        <v>888523</v>
      </c>
      <c r="D41" s="194"/>
      <c r="F41" s="81"/>
      <c r="G41" s="81"/>
      <c r="H41" s="81"/>
      <c r="I41" s="147">
        <v>833422</v>
      </c>
      <c r="J41" s="147">
        <v>24876</v>
      </c>
      <c r="K41" s="147">
        <v>4061</v>
      </c>
      <c r="L41" s="147">
        <v>50000</v>
      </c>
      <c r="Q41" s="1">
        <v>23836</v>
      </c>
    </row>
    <row r="42" spans="1:17" ht="30">
      <c r="A42" s="23"/>
      <c r="B42" s="144" t="s">
        <v>443</v>
      </c>
      <c r="C42" s="193">
        <v>151072</v>
      </c>
      <c r="D42" s="146"/>
      <c r="F42" s="82"/>
      <c r="G42" s="82"/>
      <c r="H42" s="82"/>
      <c r="I42" s="147">
        <v>150533</v>
      </c>
      <c r="J42" s="147">
        <v>4484</v>
      </c>
      <c r="K42" s="147">
        <v>0</v>
      </c>
      <c r="L42" s="147">
        <v>0</v>
      </c>
      <c r="Q42" s="1">
        <v>3945</v>
      </c>
    </row>
    <row r="43" spans="1:17" ht="30">
      <c r="A43" s="23"/>
      <c r="B43" s="144" t="s">
        <v>444</v>
      </c>
      <c r="C43" s="193">
        <v>107362</v>
      </c>
      <c r="D43" s="146">
        <v>461</v>
      </c>
      <c r="F43" s="82"/>
      <c r="G43" s="82"/>
      <c r="H43" s="82"/>
      <c r="I43" s="147">
        <v>92937</v>
      </c>
      <c r="J43" s="147">
        <v>2780</v>
      </c>
      <c r="K43" s="147">
        <v>0</v>
      </c>
      <c r="L43" s="147">
        <v>13045</v>
      </c>
      <c r="Q43" s="1">
        <v>1400</v>
      </c>
    </row>
    <row r="44" spans="1:17" ht="30">
      <c r="A44" s="23"/>
      <c r="B44" s="199" t="s">
        <v>436</v>
      </c>
      <c r="C44" s="145">
        <v>1036851</v>
      </c>
      <c r="D44" s="146"/>
      <c r="F44" s="82"/>
      <c r="G44" s="82"/>
      <c r="H44" s="82"/>
      <c r="I44" s="200">
        <v>997633</v>
      </c>
      <c r="J44" s="200">
        <v>29834</v>
      </c>
      <c r="K44" s="200">
        <v>9384</v>
      </c>
      <c r="L44" s="200">
        <v>0</v>
      </c>
      <c r="Q44" s="1">
        <v>19377</v>
      </c>
    </row>
    <row r="45" spans="1:12" ht="30">
      <c r="A45" s="23"/>
      <c r="B45" s="199" t="s">
        <v>442</v>
      </c>
      <c r="C45" s="145"/>
      <c r="D45" s="146"/>
      <c r="F45" s="82"/>
      <c r="G45" s="82"/>
      <c r="H45" s="82"/>
      <c r="I45" s="147">
        <v>467733</v>
      </c>
      <c r="J45" s="147">
        <v>13972</v>
      </c>
      <c r="K45" s="147">
        <v>1331</v>
      </c>
      <c r="L45" s="147">
        <v>21440</v>
      </c>
    </row>
    <row r="46" spans="1:12" ht="30">
      <c r="A46" s="23"/>
      <c r="B46" s="199" t="s">
        <v>350</v>
      </c>
      <c r="C46" s="145"/>
      <c r="D46" s="146"/>
      <c r="F46" s="82"/>
      <c r="G46" s="82"/>
      <c r="H46" s="82"/>
      <c r="I46" s="147">
        <v>495871</v>
      </c>
      <c r="J46" s="147">
        <v>14816</v>
      </c>
      <c r="K46" s="147">
        <v>1411</v>
      </c>
      <c r="L46" s="147">
        <v>21440</v>
      </c>
    </row>
    <row r="47" spans="1:17" ht="30">
      <c r="A47" s="23"/>
      <c r="B47" s="201" t="s">
        <v>454</v>
      </c>
      <c r="C47" s="145"/>
      <c r="D47" s="146"/>
      <c r="F47" s="82"/>
      <c r="G47" s="82"/>
      <c r="H47" s="82"/>
      <c r="I47" s="147">
        <v>1109969</v>
      </c>
      <c r="J47" s="147"/>
      <c r="K47" s="147">
        <v>0</v>
      </c>
      <c r="L47" s="147">
        <v>0</v>
      </c>
      <c r="Q47" s="1">
        <v>12160</v>
      </c>
    </row>
    <row r="48" spans="1:12" ht="30">
      <c r="A48" s="23"/>
      <c r="B48" s="201" t="s">
        <v>351</v>
      </c>
      <c r="C48" s="145"/>
      <c r="D48" s="146"/>
      <c r="F48" s="82"/>
      <c r="G48" s="82"/>
      <c r="H48" s="82"/>
      <c r="I48" s="147">
        <v>242632</v>
      </c>
      <c r="J48" s="147">
        <v>7219</v>
      </c>
      <c r="K48" s="147">
        <v>688</v>
      </c>
      <c r="L48" s="147">
        <v>21440</v>
      </c>
    </row>
    <row r="49" spans="1:12" ht="30">
      <c r="A49" s="23"/>
      <c r="B49" s="201" t="s">
        <v>349</v>
      </c>
      <c r="C49" s="145"/>
      <c r="D49" s="146"/>
      <c r="F49" s="82"/>
      <c r="G49" s="82"/>
      <c r="H49" s="82"/>
      <c r="I49" s="147">
        <v>824164</v>
      </c>
      <c r="J49" s="147">
        <v>24654</v>
      </c>
      <c r="K49" s="147">
        <v>2348</v>
      </c>
      <c r="L49" s="147">
        <v>21440</v>
      </c>
    </row>
    <row r="50" spans="1:12" ht="30">
      <c r="A50" s="23"/>
      <c r="B50" s="144" t="s">
        <v>352</v>
      </c>
      <c r="C50" s="145"/>
      <c r="D50" s="146"/>
      <c r="F50" s="82"/>
      <c r="G50" s="82"/>
      <c r="H50" s="82"/>
      <c r="I50" s="147">
        <v>1290328</v>
      </c>
      <c r="J50" s="147">
        <v>38600</v>
      </c>
      <c r="K50" s="147">
        <v>3676</v>
      </c>
      <c r="L50" s="147">
        <v>24508</v>
      </c>
    </row>
    <row r="51" spans="1:12" ht="30">
      <c r="A51" s="103"/>
      <c r="B51" s="188" t="s">
        <v>437</v>
      </c>
      <c r="C51" s="189"/>
      <c r="D51" s="190"/>
      <c r="F51" s="82"/>
      <c r="G51" s="82"/>
      <c r="H51" s="82"/>
      <c r="I51" s="191"/>
      <c r="J51" s="191"/>
      <c r="K51" s="191"/>
      <c r="L51" s="191"/>
    </row>
    <row r="52" spans="1:12" ht="30">
      <c r="A52" s="103"/>
      <c r="B52" s="104" t="s">
        <v>378</v>
      </c>
      <c r="C52" s="105"/>
      <c r="D52" s="106"/>
      <c r="F52" s="82"/>
      <c r="G52" s="82"/>
      <c r="H52" s="82"/>
      <c r="I52" s="108">
        <v>411457</v>
      </c>
      <c r="J52" s="108">
        <v>12284</v>
      </c>
      <c r="K52" s="108">
        <v>1170</v>
      </c>
      <c r="L52" s="108">
        <v>21440</v>
      </c>
    </row>
    <row r="53" spans="1:15" ht="30">
      <c r="A53" s="58"/>
      <c r="B53" s="119" t="s">
        <v>377</v>
      </c>
      <c r="C53" s="120">
        <v>800000</v>
      </c>
      <c r="D53" s="121">
        <v>388</v>
      </c>
      <c r="F53" s="158">
        <v>46667</v>
      </c>
      <c r="G53" s="158">
        <f>8500+2625+25563+4800</f>
        <v>41488</v>
      </c>
      <c r="H53" s="158">
        <f>F53-G53</f>
        <v>5179</v>
      </c>
      <c r="I53" s="108">
        <v>740000</v>
      </c>
      <c r="J53" s="108">
        <v>46667</v>
      </c>
      <c r="K53" s="108">
        <v>2590</v>
      </c>
      <c r="L53" s="108">
        <v>10743</v>
      </c>
      <c r="O53" s="67">
        <v>628000</v>
      </c>
    </row>
    <row r="54" spans="1:12" ht="30">
      <c r="A54" s="58"/>
      <c r="B54" s="119" t="s">
        <v>376</v>
      </c>
      <c r="C54" s="120"/>
      <c r="D54" s="121"/>
      <c r="F54" s="82"/>
      <c r="G54" s="82"/>
      <c r="H54" s="82"/>
      <c r="I54" s="108">
        <v>335183</v>
      </c>
      <c r="J54" s="108">
        <v>10595</v>
      </c>
      <c r="K54" s="108">
        <v>1009</v>
      </c>
      <c r="L54" s="108">
        <v>21440</v>
      </c>
    </row>
    <row r="55" spans="1:12" ht="30">
      <c r="A55" s="58"/>
      <c r="B55" s="119" t="s">
        <v>375</v>
      </c>
      <c r="C55" s="120"/>
      <c r="D55" s="121"/>
      <c r="F55" s="82"/>
      <c r="G55" s="82"/>
      <c r="H55" s="82"/>
      <c r="I55" s="108">
        <v>495871</v>
      </c>
      <c r="J55" s="108">
        <v>14816</v>
      </c>
      <c r="K55" s="108">
        <v>1411</v>
      </c>
      <c r="L55" s="108">
        <v>21440</v>
      </c>
    </row>
    <row r="56" spans="1:12" ht="30">
      <c r="A56" s="58"/>
      <c r="B56" s="119" t="s">
        <v>405</v>
      </c>
      <c r="C56" s="120"/>
      <c r="D56" s="121"/>
      <c r="F56" s="82"/>
      <c r="G56" s="82"/>
      <c r="H56" s="82"/>
      <c r="I56" s="107">
        <v>355183</v>
      </c>
      <c r="J56" s="107">
        <v>10595</v>
      </c>
      <c r="K56" s="107">
        <v>1009</v>
      </c>
      <c r="L56" s="107">
        <v>21440</v>
      </c>
    </row>
    <row r="57" spans="1:12" ht="30">
      <c r="A57" s="58"/>
      <c r="B57" s="119" t="s">
        <v>406</v>
      </c>
      <c r="C57" s="120"/>
      <c r="D57" s="121"/>
      <c r="F57" s="82"/>
      <c r="G57" s="82"/>
      <c r="H57" s="82"/>
      <c r="I57" s="107">
        <v>730355</v>
      </c>
      <c r="J57" s="107">
        <v>21848</v>
      </c>
      <c r="K57" s="107">
        <v>2081</v>
      </c>
      <c r="L57" s="107">
        <v>21440</v>
      </c>
    </row>
    <row r="58" spans="1:12" ht="30">
      <c r="A58" s="58"/>
      <c r="B58" s="119" t="s">
        <v>407</v>
      </c>
      <c r="C58" s="120"/>
      <c r="D58" s="121"/>
      <c r="F58" s="82"/>
      <c r="G58" s="82"/>
      <c r="H58" s="82"/>
      <c r="I58" s="107">
        <v>308286</v>
      </c>
      <c r="J58" s="107">
        <v>9189</v>
      </c>
      <c r="K58" s="107">
        <v>875</v>
      </c>
      <c r="L58" s="107">
        <v>21440</v>
      </c>
    </row>
    <row r="59" spans="1:12" ht="30">
      <c r="A59" s="58"/>
      <c r="B59" s="119" t="s">
        <v>408</v>
      </c>
      <c r="C59" s="120"/>
      <c r="D59" s="121"/>
      <c r="F59" s="82"/>
      <c r="G59" s="82"/>
      <c r="H59" s="82"/>
      <c r="I59" s="107">
        <v>242632</v>
      </c>
      <c r="J59" s="107">
        <v>7219</v>
      </c>
      <c r="K59" s="107">
        <v>688</v>
      </c>
      <c r="L59" s="107">
        <v>21440</v>
      </c>
    </row>
    <row r="60" spans="1:12" ht="30">
      <c r="A60" s="58"/>
      <c r="B60" s="119" t="s">
        <v>414</v>
      </c>
      <c r="C60" s="120"/>
      <c r="D60" s="121"/>
      <c r="F60" s="82"/>
      <c r="G60" s="82"/>
      <c r="H60" s="82"/>
      <c r="I60" s="107">
        <v>308293</v>
      </c>
      <c r="J60" s="107">
        <v>9186</v>
      </c>
      <c r="K60" s="107">
        <v>875</v>
      </c>
      <c r="L60" s="107">
        <v>21440</v>
      </c>
    </row>
    <row r="61" spans="1:12" ht="30">
      <c r="A61" s="58"/>
      <c r="B61" s="119" t="s">
        <v>415</v>
      </c>
      <c r="C61" s="120"/>
      <c r="D61" s="121"/>
      <c r="F61" s="82"/>
      <c r="G61" s="82"/>
      <c r="H61" s="82"/>
      <c r="I61" s="107">
        <v>270776</v>
      </c>
      <c r="J61" s="107">
        <v>8060</v>
      </c>
      <c r="K61" s="107">
        <v>768</v>
      </c>
      <c r="L61" s="107">
        <v>21440</v>
      </c>
    </row>
    <row r="62" spans="1:12" ht="30">
      <c r="A62" s="58"/>
      <c r="B62" s="119" t="s">
        <v>416</v>
      </c>
      <c r="C62" s="120"/>
      <c r="D62" s="121"/>
      <c r="F62" s="82"/>
      <c r="G62" s="82"/>
      <c r="H62" s="82"/>
      <c r="I62" s="107">
        <v>402084</v>
      </c>
      <c r="J62" s="107">
        <v>12000</v>
      </c>
      <c r="K62" s="107">
        <v>1143</v>
      </c>
      <c r="L62" s="107">
        <v>21440</v>
      </c>
    </row>
    <row r="63" spans="1:17" ht="30">
      <c r="A63" s="58"/>
      <c r="B63" s="119" t="s">
        <v>417</v>
      </c>
      <c r="C63" s="120"/>
      <c r="D63" s="121"/>
      <c r="F63" s="82"/>
      <c r="G63" s="82"/>
      <c r="H63" s="82"/>
      <c r="I63" s="107">
        <v>1838000</v>
      </c>
      <c r="J63" s="107">
        <v>113294</v>
      </c>
      <c r="K63" s="107">
        <v>9190</v>
      </c>
      <c r="L63" s="107">
        <v>99516</v>
      </c>
      <c r="Q63" s="1">
        <v>3400</v>
      </c>
    </row>
    <row r="64" spans="1:12" ht="30">
      <c r="A64" s="58"/>
      <c r="B64" s="119" t="s">
        <v>427</v>
      </c>
      <c r="C64" s="120"/>
      <c r="D64" s="121"/>
      <c r="F64" s="82"/>
      <c r="G64" s="82"/>
      <c r="H64" s="82"/>
      <c r="I64" s="107">
        <v>683454</v>
      </c>
      <c r="J64" s="107">
        <v>20444</v>
      </c>
      <c r="K64" s="107">
        <v>1947</v>
      </c>
      <c r="L64" s="107">
        <v>21440</v>
      </c>
    </row>
    <row r="65" spans="1:12" ht="30">
      <c r="A65" s="58"/>
      <c r="B65" s="119" t="s">
        <v>428</v>
      </c>
      <c r="C65" s="120"/>
      <c r="D65" s="121"/>
      <c r="F65" s="82"/>
      <c r="G65" s="82"/>
      <c r="H65" s="82"/>
      <c r="I65" s="107">
        <v>148840</v>
      </c>
      <c r="J65" s="107">
        <v>4405</v>
      </c>
      <c r="K65" s="107">
        <v>420</v>
      </c>
      <c r="L65" s="107">
        <v>21440</v>
      </c>
    </row>
    <row r="66" spans="1:12" ht="30">
      <c r="A66" s="58"/>
      <c r="B66" s="119" t="s">
        <v>449</v>
      </c>
      <c r="C66" s="120"/>
      <c r="D66" s="121"/>
      <c r="F66" s="82"/>
      <c r="G66" s="82"/>
      <c r="H66" s="82"/>
      <c r="I66" s="107">
        <v>242632</v>
      </c>
      <c r="J66" s="107">
        <v>7219</v>
      </c>
      <c r="K66" s="107">
        <v>688</v>
      </c>
      <c r="L66" s="107">
        <v>21440</v>
      </c>
    </row>
    <row r="67" spans="1:12" ht="30">
      <c r="A67" s="58"/>
      <c r="B67" s="119" t="s">
        <v>429</v>
      </c>
      <c r="C67" s="120"/>
      <c r="D67" s="121"/>
      <c r="F67" s="82"/>
      <c r="G67" s="82"/>
      <c r="H67" s="82"/>
      <c r="I67" s="107">
        <v>242632</v>
      </c>
      <c r="J67" s="107">
        <v>7219</v>
      </c>
      <c r="K67" s="107">
        <v>688</v>
      </c>
      <c r="L67" s="107">
        <v>21440</v>
      </c>
    </row>
    <row r="68" spans="1:12" ht="30">
      <c r="A68" s="58"/>
      <c r="B68" s="148" t="s">
        <v>353</v>
      </c>
      <c r="C68" s="149"/>
      <c r="D68" s="150">
        <v>411</v>
      </c>
      <c r="F68" s="82">
        <f>J69+J76+J78</f>
        <v>154983</v>
      </c>
      <c r="G68" s="82">
        <f>86625+21000+17748</f>
        <v>125373</v>
      </c>
      <c r="H68" s="82">
        <f>F68-G68</f>
        <v>29610</v>
      </c>
      <c r="I68" s="118"/>
      <c r="J68" s="118"/>
      <c r="K68" s="118"/>
      <c r="L68" s="118"/>
    </row>
    <row r="69" spans="1:12" ht="30">
      <c r="A69" s="58"/>
      <c r="B69" s="173" t="s">
        <v>422</v>
      </c>
      <c r="C69" s="149">
        <v>2998750</v>
      </c>
      <c r="D69" s="150"/>
      <c r="F69" s="82"/>
      <c r="G69" s="82"/>
      <c r="H69" s="82"/>
      <c r="I69" s="118">
        <v>2898000</v>
      </c>
      <c r="J69" s="118">
        <v>86625</v>
      </c>
      <c r="K69" s="118">
        <v>4125</v>
      </c>
      <c r="L69" s="118">
        <v>10000</v>
      </c>
    </row>
    <row r="70" spans="1:12" ht="30">
      <c r="A70" s="58"/>
      <c r="B70" s="171" t="s">
        <v>354</v>
      </c>
      <c r="C70" s="140"/>
      <c r="D70" s="141"/>
      <c r="F70" s="82"/>
      <c r="G70" s="82"/>
      <c r="H70" s="82"/>
      <c r="I70" s="142">
        <v>1018500</v>
      </c>
      <c r="J70" s="142">
        <v>30240</v>
      </c>
      <c r="K70" s="142">
        <v>5000</v>
      </c>
      <c r="L70" s="142">
        <v>22660</v>
      </c>
    </row>
    <row r="71" spans="1:12" ht="30">
      <c r="A71" s="58"/>
      <c r="B71" s="171" t="s">
        <v>355</v>
      </c>
      <c r="C71" s="140"/>
      <c r="D71" s="141"/>
      <c r="F71" s="82"/>
      <c r="G71" s="82"/>
      <c r="H71" s="82"/>
      <c r="I71" s="142">
        <v>368655</v>
      </c>
      <c r="J71" s="142">
        <v>11025</v>
      </c>
      <c r="K71" s="142">
        <v>2345</v>
      </c>
      <c r="L71" s="142">
        <v>15725</v>
      </c>
    </row>
    <row r="72" spans="1:12" ht="30">
      <c r="A72" s="58"/>
      <c r="B72" s="171" t="s">
        <v>356</v>
      </c>
      <c r="C72" s="140"/>
      <c r="D72" s="141"/>
      <c r="F72" s="82"/>
      <c r="G72" s="82"/>
      <c r="H72" s="82"/>
      <c r="I72" s="142">
        <v>484575</v>
      </c>
      <c r="J72" s="142">
        <v>14490</v>
      </c>
      <c r="K72" s="142">
        <v>2650</v>
      </c>
      <c r="L72" s="142">
        <v>22185</v>
      </c>
    </row>
    <row r="73" spans="1:12" ht="30">
      <c r="A73" s="58"/>
      <c r="B73" s="171" t="s">
        <v>359</v>
      </c>
      <c r="C73" s="140"/>
      <c r="D73" s="141"/>
      <c r="F73" s="82"/>
      <c r="G73" s="82"/>
      <c r="H73" s="82"/>
      <c r="I73" s="142">
        <v>327600</v>
      </c>
      <c r="J73" s="142">
        <v>9765</v>
      </c>
      <c r="K73" s="142">
        <v>2650</v>
      </c>
      <c r="L73" s="142">
        <v>24135</v>
      </c>
    </row>
    <row r="74" spans="1:12" ht="30">
      <c r="A74" s="58"/>
      <c r="B74" s="171" t="s">
        <v>362</v>
      </c>
      <c r="C74" s="140"/>
      <c r="D74" s="141"/>
      <c r="F74" s="82"/>
      <c r="G74" s="82"/>
      <c r="H74" s="82"/>
      <c r="I74" s="142">
        <v>316050</v>
      </c>
      <c r="J74" s="142">
        <v>9450</v>
      </c>
      <c r="K74" s="142">
        <v>500</v>
      </c>
      <c r="L74" s="142">
        <v>3500</v>
      </c>
    </row>
    <row r="75" spans="1:12" ht="30">
      <c r="A75" s="58"/>
      <c r="B75" s="171" t="s">
        <v>363</v>
      </c>
      <c r="C75" s="140"/>
      <c r="D75" s="141"/>
      <c r="F75" s="82"/>
      <c r="G75" s="82"/>
      <c r="H75" s="82"/>
      <c r="I75" s="142">
        <v>280149</v>
      </c>
      <c r="J75" s="142">
        <v>8344</v>
      </c>
      <c r="K75" s="142">
        <v>795</v>
      </c>
      <c r="L75" s="142">
        <v>21440</v>
      </c>
    </row>
    <row r="76" spans="1:17" ht="30">
      <c r="A76" s="58"/>
      <c r="B76" s="187" t="s">
        <v>436</v>
      </c>
      <c r="C76" s="140"/>
      <c r="D76" s="141"/>
      <c r="F76" s="82"/>
      <c r="G76" s="82"/>
      <c r="H76" s="82"/>
      <c r="I76" s="142">
        <v>1300000</v>
      </c>
      <c r="J76" s="142">
        <v>38748</v>
      </c>
      <c r="K76" s="142">
        <v>8199</v>
      </c>
      <c r="L76" s="142">
        <v>10000</v>
      </c>
      <c r="Q76" s="1">
        <v>14718</v>
      </c>
    </row>
    <row r="77" spans="1:12" ht="30">
      <c r="A77" s="58"/>
      <c r="B77" s="187" t="s">
        <v>364</v>
      </c>
      <c r="C77" s="140"/>
      <c r="D77" s="141"/>
      <c r="F77" s="82"/>
      <c r="G77" s="82"/>
      <c r="H77" s="82"/>
      <c r="I77" s="142">
        <v>1290328</v>
      </c>
      <c r="J77" s="142">
        <v>38600</v>
      </c>
      <c r="K77" s="142">
        <v>3676</v>
      </c>
      <c r="L77" s="142">
        <v>24508</v>
      </c>
    </row>
    <row r="78" spans="1:17" ht="30">
      <c r="A78" s="58"/>
      <c r="B78" s="197" t="s">
        <v>454</v>
      </c>
      <c r="C78" s="140"/>
      <c r="D78" s="141"/>
      <c r="F78" s="82"/>
      <c r="G78" s="82"/>
      <c r="H78" s="82"/>
      <c r="I78" s="142">
        <v>997500</v>
      </c>
      <c r="J78" s="142">
        <v>29610</v>
      </c>
      <c r="K78" s="142">
        <v>0</v>
      </c>
      <c r="L78" s="142">
        <v>4990</v>
      </c>
      <c r="Q78" s="1">
        <v>22189</v>
      </c>
    </row>
    <row r="79" spans="1:12" ht="30">
      <c r="A79" s="58"/>
      <c r="B79" s="197" t="s">
        <v>357</v>
      </c>
      <c r="C79" s="140"/>
      <c r="D79" s="141"/>
      <c r="F79" s="82"/>
      <c r="G79" s="82"/>
      <c r="H79" s="82"/>
      <c r="I79" s="142">
        <v>211050</v>
      </c>
      <c r="J79" s="142">
        <v>6300</v>
      </c>
      <c r="K79" s="142">
        <v>2650</v>
      </c>
      <c r="L79" s="142">
        <v>23000</v>
      </c>
    </row>
    <row r="80" spans="1:12" ht="30">
      <c r="A80" s="58"/>
      <c r="B80" s="197" t="s">
        <v>358</v>
      </c>
      <c r="C80" s="140"/>
      <c r="D80" s="141"/>
      <c r="F80" s="82"/>
      <c r="G80" s="82"/>
      <c r="H80" s="82"/>
      <c r="I80" s="142">
        <v>190050</v>
      </c>
      <c r="J80" s="142">
        <v>5670</v>
      </c>
      <c r="K80" s="142">
        <v>1650</v>
      </c>
      <c r="L80" s="142">
        <v>6330</v>
      </c>
    </row>
    <row r="81" spans="1:12" ht="30">
      <c r="A81" s="58"/>
      <c r="B81" s="197" t="s">
        <v>360</v>
      </c>
      <c r="C81" s="140"/>
      <c r="D81" s="141"/>
      <c r="F81" s="82"/>
      <c r="G81" s="82"/>
      <c r="H81" s="82"/>
      <c r="I81" s="142">
        <v>337575</v>
      </c>
      <c r="J81" s="142">
        <v>10080</v>
      </c>
      <c r="K81" s="142">
        <v>1960</v>
      </c>
      <c r="L81" s="142">
        <v>24185</v>
      </c>
    </row>
    <row r="82" spans="1:12" ht="30">
      <c r="A82" s="58"/>
      <c r="B82" s="197" t="s">
        <v>361</v>
      </c>
      <c r="C82" s="140"/>
      <c r="D82" s="141"/>
      <c r="F82" s="82"/>
      <c r="G82" s="82"/>
      <c r="H82" s="82"/>
      <c r="I82" s="142">
        <v>200550</v>
      </c>
      <c r="J82" s="142">
        <v>5985</v>
      </c>
      <c r="K82" s="142">
        <v>570</v>
      </c>
      <c r="L82" s="142">
        <v>6245</v>
      </c>
    </row>
    <row r="83" spans="1:12" ht="30">
      <c r="A83" s="58"/>
      <c r="B83" s="109" t="s">
        <v>373</v>
      </c>
      <c r="C83" s="110"/>
      <c r="D83" s="111"/>
      <c r="F83" s="82"/>
      <c r="G83" s="82"/>
      <c r="H83" s="82"/>
      <c r="I83" s="112">
        <v>477750</v>
      </c>
      <c r="J83" s="112">
        <v>14175</v>
      </c>
      <c r="K83" s="112">
        <v>1250</v>
      </c>
      <c r="L83" s="112">
        <v>15680</v>
      </c>
    </row>
    <row r="84" spans="1:12" ht="30">
      <c r="A84" s="58"/>
      <c r="B84" s="109" t="s">
        <v>372</v>
      </c>
      <c r="C84" s="110"/>
      <c r="D84" s="111"/>
      <c r="F84" s="82"/>
      <c r="G84" s="82"/>
      <c r="H84" s="82"/>
      <c r="I84" s="112">
        <v>191100</v>
      </c>
      <c r="J84" s="112">
        <v>5670</v>
      </c>
      <c r="K84" s="112">
        <v>1250</v>
      </c>
      <c r="L84" s="112">
        <v>15680</v>
      </c>
    </row>
    <row r="85" spans="1:12" ht="30">
      <c r="A85" s="58"/>
      <c r="B85" s="109" t="s">
        <v>412</v>
      </c>
      <c r="C85" s="110"/>
      <c r="D85" s="111"/>
      <c r="F85" s="82"/>
      <c r="G85" s="82"/>
      <c r="H85" s="82"/>
      <c r="I85" s="112">
        <v>477750</v>
      </c>
      <c r="J85" s="112">
        <v>14175</v>
      </c>
      <c r="K85" s="112">
        <v>2250</v>
      </c>
      <c r="L85" s="112">
        <v>20075</v>
      </c>
    </row>
    <row r="86" spans="1:12" ht="30">
      <c r="A86" s="58"/>
      <c r="B86" s="109" t="s">
        <v>413</v>
      </c>
      <c r="C86" s="110"/>
      <c r="D86" s="111"/>
      <c r="F86" s="82"/>
      <c r="G86" s="82"/>
      <c r="H86" s="82"/>
      <c r="I86" s="112">
        <v>170100</v>
      </c>
      <c r="J86" s="112">
        <v>5040</v>
      </c>
      <c r="K86" s="112">
        <v>2580</v>
      </c>
      <c r="L86" s="112">
        <v>16680</v>
      </c>
    </row>
    <row r="87" spans="1:12" ht="30">
      <c r="A87" s="58"/>
      <c r="B87" s="109" t="s">
        <v>438</v>
      </c>
      <c r="C87" s="110"/>
      <c r="D87" s="111"/>
      <c r="F87" s="82"/>
      <c r="G87" s="82"/>
      <c r="H87" s="82"/>
      <c r="I87" s="112">
        <v>603750</v>
      </c>
      <c r="J87" s="112">
        <v>17955</v>
      </c>
      <c r="K87" s="112">
        <v>3345</v>
      </c>
      <c r="L87" s="112">
        <v>5000</v>
      </c>
    </row>
    <row r="88" spans="1:12" ht="30">
      <c r="A88" s="58"/>
      <c r="B88" s="109" t="s">
        <v>441</v>
      </c>
      <c r="C88" s="110">
        <v>205888</v>
      </c>
      <c r="D88" s="111">
        <v>460</v>
      </c>
      <c r="F88" s="82"/>
      <c r="G88" s="82"/>
      <c r="H88" s="82"/>
      <c r="I88" s="112"/>
      <c r="J88" s="112">
        <v>8800</v>
      </c>
      <c r="K88" s="112"/>
      <c r="L88" s="112"/>
    </row>
    <row r="89" spans="1:12" ht="30">
      <c r="A89" s="58"/>
      <c r="B89" s="109" t="s">
        <v>456</v>
      </c>
      <c r="C89" s="110"/>
      <c r="D89" s="111"/>
      <c r="F89" s="82"/>
      <c r="G89" s="82"/>
      <c r="H89" s="82"/>
      <c r="I89" s="112">
        <v>900000</v>
      </c>
      <c r="J89" s="112">
        <v>26775</v>
      </c>
      <c r="K89" s="112">
        <v>5475</v>
      </c>
      <c r="L89" s="112">
        <v>18000</v>
      </c>
    </row>
    <row r="90" spans="1:12" ht="30">
      <c r="A90" s="58"/>
      <c r="B90" s="109" t="s">
        <v>457</v>
      </c>
      <c r="C90" s="110"/>
      <c r="D90" s="111"/>
      <c r="F90" s="82"/>
      <c r="G90" s="82"/>
      <c r="H90" s="82"/>
      <c r="I90" s="112">
        <v>677000</v>
      </c>
      <c r="J90" s="112">
        <v>20160</v>
      </c>
      <c r="K90" s="112">
        <v>5440</v>
      </c>
      <c r="L90" s="112">
        <v>15000</v>
      </c>
    </row>
    <row r="91" spans="1:12" ht="30">
      <c r="A91" s="58"/>
      <c r="B91" s="109" t="s">
        <v>460</v>
      </c>
      <c r="C91" s="110"/>
      <c r="D91" s="111"/>
      <c r="F91" s="82"/>
      <c r="G91" s="82"/>
      <c r="H91" s="82"/>
      <c r="I91" s="112">
        <v>232000</v>
      </c>
      <c r="J91" s="112">
        <v>6930</v>
      </c>
      <c r="K91" s="112">
        <v>2650</v>
      </c>
      <c r="L91" s="112">
        <v>20720</v>
      </c>
    </row>
    <row r="92" spans="1:12" ht="30">
      <c r="A92" s="58"/>
      <c r="B92" s="148" t="s">
        <v>369</v>
      </c>
      <c r="C92" s="149"/>
      <c r="D92" s="150"/>
      <c r="F92" s="82"/>
      <c r="G92" s="82"/>
      <c r="H92" s="82"/>
      <c r="I92" s="118"/>
      <c r="J92" s="118"/>
      <c r="K92" s="118"/>
      <c r="L92" s="118"/>
    </row>
    <row r="93" spans="1:12" ht="30">
      <c r="A93" s="58"/>
      <c r="B93" s="133" t="s">
        <v>370</v>
      </c>
      <c r="C93" s="134"/>
      <c r="D93" s="135"/>
      <c r="F93" s="82"/>
      <c r="G93" s="82"/>
      <c r="H93" s="82"/>
      <c r="I93" s="136">
        <v>1884085</v>
      </c>
      <c r="J93" s="136">
        <v>56354</v>
      </c>
      <c r="K93" s="136">
        <v>5367</v>
      </c>
      <c r="L93" s="136">
        <v>51579</v>
      </c>
    </row>
    <row r="94" spans="1:12" ht="30">
      <c r="A94" s="58"/>
      <c r="B94" s="133" t="s">
        <v>371</v>
      </c>
      <c r="C94" s="134"/>
      <c r="D94" s="135"/>
      <c r="F94" s="82"/>
      <c r="G94" s="82"/>
      <c r="H94" s="82"/>
      <c r="I94" s="136">
        <v>551775</v>
      </c>
      <c r="J94" s="136">
        <v>16490</v>
      </c>
      <c r="K94" s="136">
        <v>1571</v>
      </c>
      <c r="L94" s="136">
        <v>21841</v>
      </c>
    </row>
    <row r="95" spans="1:12" ht="30">
      <c r="A95" s="58"/>
      <c r="B95" s="133" t="s">
        <v>380</v>
      </c>
      <c r="C95" s="134"/>
      <c r="D95" s="135"/>
      <c r="F95" s="82"/>
      <c r="G95" s="82"/>
      <c r="H95" s="82"/>
      <c r="I95" s="136">
        <v>304500</v>
      </c>
      <c r="J95" s="136">
        <v>9072</v>
      </c>
      <c r="K95" s="136">
        <v>864</v>
      </c>
      <c r="L95" s="136">
        <v>21484</v>
      </c>
    </row>
    <row r="96" spans="1:12" ht="30">
      <c r="A96" s="58"/>
      <c r="B96" s="133" t="s">
        <v>430</v>
      </c>
      <c r="C96" s="134"/>
      <c r="D96" s="135"/>
      <c r="F96" s="82"/>
      <c r="G96" s="82"/>
      <c r="H96" s="82"/>
      <c r="I96" s="136">
        <v>929720</v>
      </c>
      <c r="J96" s="136">
        <v>27808</v>
      </c>
      <c r="K96" s="136">
        <v>2648</v>
      </c>
      <c r="L96" s="136">
        <v>20926</v>
      </c>
    </row>
    <row r="97" ht="27.75">
      <c r="A97" s="1" t="s">
        <v>435</v>
      </c>
    </row>
    <row r="98" ht="24">
      <c r="A98" s="178" t="s">
        <v>434</v>
      </c>
    </row>
    <row r="99" spans="1:15" ht="30">
      <c r="A99" s="178"/>
      <c r="B99" s="179" t="s">
        <v>417</v>
      </c>
      <c r="C99" s="180">
        <v>2060000</v>
      </c>
      <c r="D99" s="186">
        <v>433</v>
      </c>
      <c r="I99" s="177"/>
      <c r="J99" s="177"/>
      <c r="K99" s="177"/>
      <c r="L99" s="177"/>
      <c r="O99" s="192">
        <v>1200000</v>
      </c>
    </row>
    <row r="100" spans="2:12" ht="30">
      <c r="B100" s="181" t="s">
        <v>379</v>
      </c>
      <c r="C100" s="179"/>
      <c r="D100" s="182"/>
      <c r="I100" s="118">
        <v>1011780</v>
      </c>
      <c r="J100" s="118">
        <v>30267</v>
      </c>
      <c r="K100" s="118">
        <v>2883</v>
      </c>
      <c r="L100" s="118">
        <v>21440</v>
      </c>
    </row>
    <row r="101" spans="2:12" ht="30">
      <c r="B101" s="183" t="s">
        <v>374</v>
      </c>
      <c r="C101" s="184"/>
      <c r="D101" s="185"/>
      <c r="I101" s="118">
        <v>880449</v>
      </c>
      <c r="J101" s="118">
        <v>26338</v>
      </c>
      <c r="K101" s="118">
        <v>2508</v>
      </c>
      <c r="L101" s="118">
        <v>21440</v>
      </c>
    </row>
  </sheetData>
  <sheetProtection selectLockedCells="1" selectUnlockedCells="1"/>
  <mergeCells count="9">
    <mergeCell ref="A1:E1"/>
    <mergeCell ref="I10:M10"/>
    <mergeCell ref="I32:M32"/>
    <mergeCell ref="E2:E3"/>
    <mergeCell ref="F12:H12"/>
    <mergeCell ref="A2:A3"/>
    <mergeCell ref="B2:B3"/>
    <mergeCell ref="C2:C3"/>
    <mergeCell ref="D2:D3"/>
  </mergeCells>
  <printOptions/>
  <pageMargins left="0.7875" right="0.7875" top="0.8861111111111111" bottom="1.0527777777777778" header="0.5118055555555555" footer="0.7875"/>
  <pageSetup fitToHeight="0" fitToWidth="1" horizontalDpi="600" verticalDpi="600" orientation="portrait" paperSize="9" scale="61" r:id="rId3"/>
  <headerFooter alignWithMargins="0">
    <oddFooter>&amp;C&amp;"Times New Roman,標準"&amp;12頁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2021-05-12T06:37:34Z</cp:lastPrinted>
  <dcterms:created xsi:type="dcterms:W3CDTF">2021-05-05T03:16:36Z</dcterms:created>
  <dcterms:modified xsi:type="dcterms:W3CDTF">2021-08-17T06:44:21Z</dcterms:modified>
  <cp:category/>
  <cp:version/>
  <cp:contentType/>
  <cp:contentStatus/>
</cp:coreProperties>
</file>